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6B50435E-911C-4B15-A807-8C6EDCBBD5E1}" xr6:coauthVersionLast="47" xr6:coauthVersionMax="47" xr10:uidLastSave="{00000000-0000-0000-0000-000000000000}"/>
  <bookViews>
    <workbookView xWindow="9180" yWindow="2865" windowWidth="14625" windowHeight="10980" tabRatio="864" xr2:uid="{00000000-000D-0000-FFFF-FFFF00000000}"/>
  </bookViews>
  <sheets>
    <sheet name="Inicio" sheetId="1" r:id="rId1"/>
    <sheet name="Evolución Denuncias" sheetId="2" r:id="rId2"/>
    <sheet name="Evolución Renuncias" sheetId="3" r:id="rId3"/>
    <sheet name="Evolución Víctimas" sheetId="4" r:id="rId4"/>
    <sheet name="Evolución Órdenes y Medidas" sheetId="5" r:id="rId5"/>
    <sheet name="Personas Enjuiciadas" sheetId="6" r:id="rId6"/>
    <sheet name="Jdos Penal_Personas Enjuiciadas" sheetId="7" r:id="rId7"/>
    <sheet name="Jdos Penal_Sentencias" sheetId="8" r:id="rId8"/>
    <sheet name="Jdos Menores_Personas Enjuiciad" sheetId="9" r:id="rId9"/>
    <sheet name="Jdos Menores_Sentencias" sheetId="10" r:id="rId10"/>
    <sheet name="Jdos Guardia_Asuntos" sheetId="11" r:id="rId11"/>
    <sheet name="Jdos Guardia_Órdenes Protección" sheetId="12" r:id="rId12"/>
    <sheet name="Audiencias_Pers Enjuiciadas" sheetId="13" r:id="rId13"/>
    <sheet name="Audiencias_Sentencias" sheetId="15" r:id="rId14"/>
    <sheet name="Audiencias_Pers Enjuic por Sexo" sheetId="14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3" i="14" l="1"/>
  <c r="F12" i="3"/>
  <c r="F16" i="3"/>
  <c r="F20" i="3"/>
  <c r="F24" i="3"/>
  <c r="F11" i="3"/>
  <c r="F15" i="3"/>
  <c r="F19" i="3"/>
  <c r="F23" i="3"/>
  <c r="F27" i="3"/>
  <c r="F14" i="3"/>
  <c r="F18" i="3"/>
  <c r="F22" i="3"/>
  <c r="F26" i="3"/>
  <c r="F13" i="3"/>
  <c r="F17" i="3"/>
  <c r="F21" i="3"/>
  <c r="F25" i="3"/>
  <c r="G33" i="4"/>
  <c r="G34" i="4"/>
  <c r="H34" i="4"/>
  <c r="G35" i="4"/>
  <c r="H35" i="4"/>
  <c r="H36" i="4"/>
  <c r="G37" i="4"/>
  <c r="H37" i="4"/>
  <c r="G38" i="4"/>
  <c r="H38" i="4"/>
  <c r="G39" i="4"/>
  <c r="H39" i="4"/>
  <c r="G40" i="4"/>
  <c r="H40" i="4"/>
  <c r="G41" i="4"/>
  <c r="H41" i="4"/>
  <c r="G42" i="4"/>
  <c r="H42" i="4"/>
  <c r="G43" i="4"/>
  <c r="H43" i="4"/>
  <c r="G44" i="4"/>
  <c r="H44" i="4"/>
  <c r="G45" i="4"/>
  <c r="H45" i="4"/>
  <c r="G46" i="4"/>
  <c r="H46" i="4"/>
  <c r="G47" i="4"/>
  <c r="H47" i="4"/>
  <c r="G48" i="4"/>
  <c r="H48" i="4"/>
  <c r="G49" i="4"/>
  <c r="H49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L28" i="4" l="1"/>
  <c r="F28" i="4"/>
  <c r="H28" i="4"/>
  <c r="G28" i="4"/>
  <c r="G36" i="4"/>
  <c r="H33" i="4"/>
  <c r="F33" i="4"/>
  <c r="N28" i="4"/>
  <c r="M28" i="4"/>
  <c r="G50" i="4" l="1"/>
  <c r="F50" i="4"/>
  <c r="H50" i="4"/>
  <c r="R28" i="2"/>
  <c r="O28" i="2"/>
  <c r="N28" i="2"/>
  <c r="M28" i="2"/>
  <c r="L28" i="2"/>
  <c r="Q28" i="2"/>
  <c r="P28" i="2"/>
  <c r="Z28" i="15" l="1"/>
  <c r="V28" i="15"/>
  <c r="U28" i="15"/>
  <c r="Z27" i="15"/>
  <c r="Y27" i="15"/>
  <c r="V27" i="15"/>
  <c r="Z26" i="15"/>
  <c r="V26" i="15"/>
  <c r="Z25" i="15"/>
  <c r="V25" i="15"/>
  <c r="Z24" i="15"/>
  <c r="V24" i="15"/>
  <c r="Z23" i="15"/>
  <c r="V23" i="15"/>
  <c r="Z22" i="15"/>
  <c r="V22" i="15"/>
  <c r="Z21" i="15"/>
  <c r="V21" i="15"/>
  <c r="Z20" i="15"/>
  <c r="V20" i="15"/>
  <c r="Z19" i="15"/>
  <c r="Y28" i="15" l="1"/>
  <c r="U12" i="15"/>
  <c r="Y12" i="15"/>
  <c r="U13" i="15"/>
  <c r="Y13" i="15"/>
  <c r="U14" i="15"/>
  <c r="Y14" i="15"/>
  <c r="U15" i="15"/>
  <c r="Y15" i="15"/>
  <c r="U16" i="15"/>
  <c r="Y16" i="15"/>
  <c r="U17" i="15"/>
  <c r="Y17" i="15"/>
  <c r="U18" i="15"/>
  <c r="Y18" i="15"/>
  <c r="U19" i="15"/>
  <c r="Y19" i="15"/>
  <c r="U20" i="15"/>
  <c r="Y20" i="15"/>
  <c r="U21" i="15"/>
  <c r="Y21" i="15"/>
  <c r="U22" i="15"/>
  <c r="Y22" i="15"/>
  <c r="U23" i="15"/>
  <c r="Y23" i="15"/>
  <c r="U24" i="15"/>
  <c r="Y24" i="15"/>
  <c r="U25" i="15"/>
  <c r="Y25" i="15"/>
  <c r="U26" i="15"/>
  <c r="Y26" i="15"/>
  <c r="U27" i="15"/>
  <c r="T12" i="15"/>
  <c r="X12" i="15"/>
  <c r="T13" i="15"/>
  <c r="X13" i="15"/>
  <c r="T14" i="15"/>
  <c r="X14" i="15"/>
  <c r="T15" i="15"/>
  <c r="X15" i="15"/>
  <c r="T16" i="15"/>
  <c r="X16" i="15"/>
  <c r="T17" i="15"/>
  <c r="X17" i="15"/>
  <c r="T18" i="15"/>
  <c r="X18" i="15"/>
  <c r="T19" i="15"/>
  <c r="X19" i="15"/>
  <c r="T20" i="15"/>
  <c r="X20" i="15"/>
  <c r="T21" i="15"/>
  <c r="X21" i="15"/>
  <c r="T22" i="15"/>
  <c r="X22" i="15"/>
  <c r="T23" i="15"/>
  <c r="X23" i="15"/>
  <c r="T24" i="15"/>
  <c r="X24" i="15"/>
  <c r="T25" i="15"/>
  <c r="X25" i="15"/>
  <c r="T26" i="15"/>
  <c r="X26" i="15"/>
  <c r="T27" i="15"/>
  <c r="X27" i="15"/>
  <c r="W27" i="15" s="1"/>
  <c r="T28" i="15"/>
  <c r="S28" i="15" s="1"/>
  <c r="X28" i="15"/>
  <c r="V12" i="15"/>
  <c r="Z12" i="15"/>
  <c r="V13" i="15"/>
  <c r="Z13" i="15"/>
  <c r="V14" i="15"/>
  <c r="Z14" i="15"/>
  <c r="V15" i="15"/>
  <c r="Z15" i="15"/>
  <c r="V16" i="15"/>
  <c r="Z16" i="15"/>
  <c r="V17" i="15"/>
  <c r="Z17" i="15"/>
  <c r="V18" i="15"/>
  <c r="Z18" i="15"/>
  <c r="V19" i="15"/>
  <c r="O29" i="15"/>
  <c r="K29" i="15"/>
  <c r="G29" i="15"/>
  <c r="I52" i="14"/>
  <c r="G28" i="14"/>
  <c r="C28" i="14"/>
  <c r="E28" i="13"/>
  <c r="K28" i="13"/>
  <c r="J28" i="13"/>
  <c r="I28" i="13"/>
  <c r="S20" i="15" l="1"/>
  <c r="W23" i="15"/>
  <c r="W19" i="15"/>
  <c r="S24" i="15"/>
  <c r="W15" i="15"/>
  <c r="S16" i="15"/>
  <c r="G28" i="13"/>
  <c r="I28" i="14"/>
  <c r="F29" i="15"/>
  <c r="W13" i="15"/>
  <c r="W21" i="15"/>
  <c r="M29" i="15"/>
  <c r="Y29" i="15"/>
  <c r="W20" i="15"/>
  <c r="W28" i="15"/>
  <c r="H28" i="13"/>
  <c r="J28" i="14"/>
  <c r="H52" i="14"/>
  <c r="S15" i="15"/>
  <c r="S23" i="15"/>
  <c r="S22" i="15"/>
  <c r="S13" i="15"/>
  <c r="S21" i="15"/>
  <c r="C29" i="15"/>
  <c r="Z29" i="15"/>
  <c r="N29" i="15"/>
  <c r="S14" i="15"/>
  <c r="L28" i="13"/>
  <c r="D28" i="14"/>
  <c r="L28" i="14"/>
  <c r="J52" i="14"/>
  <c r="H29" i="15"/>
  <c r="W14" i="15"/>
  <c r="W22" i="15"/>
  <c r="P29" i="15"/>
  <c r="C28" i="13"/>
  <c r="E28" i="14"/>
  <c r="C52" i="14"/>
  <c r="G52" i="14"/>
  <c r="K52" i="14"/>
  <c r="I29" i="15"/>
  <c r="W17" i="15"/>
  <c r="W25" i="15"/>
  <c r="W16" i="15"/>
  <c r="W24" i="15"/>
  <c r="Q29" i="15"/>
  <c r="D28" i="13"/>
  <c r="F28" i="14"/>
  <c r="D52" i="14"/>
  <c r="L52" i="14"/>
  <c r="S19" i="15"/>
  <c r="S27" i="15"/>
  <c r="S18" i="15"/>
  <c r="S17" i="15"/>
  <c r="S25" i="15"/>
  <c r="J29" i="15"/>
  <c r="R29" i="15"/>
  <c r="K28" i="14"/>
  <c r="E52" i="14"/>
  <c r="D29" i="15"/>
  <c r="S26" i="15"/>
  <c r="F28" i="13"/>
  <c r="H28" i="14"/>
  <c r="F52" i="14"/>
  <c r="E29" i="15"/>
  <c r="L29" i="15"/>
  <c r="W18" i="15"/>
  <c r="W26" i="15"/>
  <c r="M33" i="11"/>
  <c r="U29" i="15" l="1"/>
  <c r="L33" i="11"/>
  <c r="X29" i="15"/>
  <c r="W12" i="15"/>
  <c r="W29" i="15" s="1"/>
  <c r="H33" i="11"/>
  <c r="F33" i="12"/>
  <c r="T29" i="15"/>
  <c r="S12" i="15"/>
  <c r="S29" i="15" s="1"/>
  <c r="V29" i="15"/>
  <c r="D33" i="11"/>
  <c r="N33" i="11"/>
  <c r="E33" i="11"/>
  <c r="K33" i="11"/>
  <c r="J33" i="11"/>
  <c r="I33" i="11"/>
  <c r="D33" i="12"/>
  <c r="E33" i="12"/>
  <c r="C33" i="12"/>
  <c r="G33" i="11"/>
  <c r="H33" i="12"/>
  <c r="C33" i="11"/>
  <c r="F33" i="11"/>
  <c r="G33" i="12"/>
  <c r="G18" i="10"/>
  <c r="G20" i="10"/>
  <c r="G16" i="10"/>
  <c r="G12" i="10"/>
  <c r="C27" i="10"/>
  <c r="C22" i="10"/>
  <c r="C18" i="10"/>
  <c r="G24" i="10"/>
  <c r="I28" i="10" l="1"/>
  <c r="C26" i="10"/>
  <c r="G15" i="10"/>
  <c r="G23" i="10"/>
  <c r="C23" i="10"/>
  <c r="C20" i="10"/>
  <c r="C15" i="10"/>
  <c r="C17" i="10"/>
  <c r="C24" i="10"/>
  <c r="E28" i="10"/>
  <c r="G11" i="10"/>
  <c r="C12" i="10"/>
  <c r="C19" i="10"/>
  <c r="G14" i="10"/>
  <c r="G22" i="10"/>
  <c r="J28" i="10"/>
  <c r="D28" i="10"/>
  <c r="C11" i="10"/>
  <c r="F28" i="10"/>
  <c r="C14" i="10"/>
  <c r="C21" i="10"/>
  <c r="H28" i="10"/>
  <c r="G19" i="10"/>
  <c r="G27" i="10"/>
  <c r="G26" i="10"/>
  <c r="C13" i="10"/>
  <c r="C25" i="10"/>
  <c r="C16" i="10"/>
  <c r="G13" i="10"/>
  <c r="G21" i="10"/>
  <c r="G17" i="10"/>
  <c r="G25" i="10"/>
  <c r="N28" i="9" l="1"/>
  <c r="I28" i="9"/>
  <c r="J28" i="9"/>
  <c r="G28" i="10"/>
  <c r="C28" i="10"/>
  <c r="G28" i="9"/>
  <c r="H28" i="9"/>
  <c r="K28" i="9"/>
  <c r="C28" i="9"/>
  <c r="D28" i="9"/>
  <c r="L28" i="9"/>
  <c r="E28" i="9"/>
  <c r="M28" i="9"/>
  <c r="F28" i="9"/>
  <c r="C15" i="8"/>
  <c r="G27" i="8"/>
  <c r="G24" i="8"/>
  <c r="G16" i="8"/>
  <c r="G14" i="8" l="1"/>
  <c r="G22" i="8"/>
  <c r="G18" i="8"/>
  <c r="G26" i="8"/>
  <c r="C13" i="8"/>
  <c r="C12" i="8"/>
  <c r="C20" i="8"/>
  <c r="C16" i="8"/>
  <c r="C24" i="8"/>
  <c r="G19" i="8"/>
  <c r="C14" i="8"/>
  <c r="G12" i="8"/>
  <c r="G20" i="8"/>
  <c r="C25" i="8"/>
  <c r="F28" i="8"/>
  <c r="G15" i="8"/>
  <c r="G23" i="8"/>
  <c r="J28" i="8"/>
  <c r="G13" i="8"/>
  <c r="G21" i="8"/>
  <c r="G11" i="8"/>
  <c r="C18" i="8"/>
  <c r="C26" i="8"/>
  <c r="I28" i="8"/>
  <c r="D28" i="8"/>
  <c r="G17" i="8"/>
  <c r="G25" i="8"/>
  <c r="E28" i="8"/>
  <c r="H28" i="8"/>
  <c r="C22" i="8"/>
  <c r="C23" i="8"/>
  <c r="C11" i="8"/>
  <c r="C19" i="8"/>
  <c r="C27" i="8"/>
  <c r="C21" i="8"/>
  <c r="C17" i="8"/>
  <c r="G28" i="8" l="1"/>
  <c r="D28" i="7"/>
  <c r="K28" i="7"/>
  <c r="I28" i="7"/>
  <c r="C28" i="7"/>
  <c r="J28" i="7"/>
  <c r="L28" i="7"/>
  <c r="G28" i="7"/>
  <c r="H28" i="7"/>
  <c r="E28" i="7"/>
  <c r="F28" i="7"/>
  <c r="C28" i="8"/>
  <c r="C28" i="6" l="1"/>
  <c r="F28" i="6"/>
  <c r="E28" i="6"/>
  <c r="H28" i="6"/>
  <c r="L28" i="6"/>
  <c r="D28" i="6"/>
  <c r="K28" i="6"/>
  <c r="J28" i="6"/>
  <c r="G28" i="6"/>
  <c r="I28" i="6"/>
  <c r="C28" i="2" l="1"/>
  <c r="F28" i="2"/>
  <c r="G28" i="3"/>
  <c r="F28" i="5"/>
  <c r="E28" i="2"/>
  <c r="C28" i="4"/>
  <c r="E28" i="5"/>
  <c r="D28" i="2"/>
  <c r="E28" i="4"/>
  <c r="D28" i="5"/>
  <c r="K28" i="2"/>
  <c r="C28" i="3"/>
  <c r="H28" i="3"/>
  <c r="D28" i="4"/>
  <c r="G28" i="5"/>
  <c r="J28" i="2"/>
  <c r="E28" i="3"/>
  <c r="I28" i="4"/>
  <c r="J28" i="5"/>
  <c r="I28" i="2"/>
  <c r="D28" i="3"/>
  <c r="K28" i="4"/>
  <c r="I28" i="5"/>
  <c r="H28" i="2"/>
  <c r="I28" i="3"/>
  <c r="J28" i="4"/>
  <c r="H28" i="5"/>
  <c r="G28" i="2"/>
  <c r="C28" i="5"/>
  <c r="F28" i="3" l="1"/>
  <c r="C37" i="15"/>
  <c r="D37" i="15"/>
  <c r="E37" i="15"/>
  <c r="F37" i="15"/>
  <c r="G37" i="15"/>
  <c r="H37" i="15"/>
  <c r="I37" i="15"/>
  <c r="J37" i="15"/>
  <c r="K37" i="15"/>
  <c r="L37" i="15"/>
  <c r="M37" i="15"/>
  <c r="N37" i="15"/>
  <c r="C38" i="15"/>
  <c r="D38" i="15"/>
  <c r="E38" i="15"/>
  <c r="F38" i="15"/>
  <c r="G38" i="15"/>
  <c r="H38" i="15"/>
  <c r="I38" i="15"/>
  <c r="J38" i="15"/>
  <c r="K38" i="15"/>
  <c r="L38" i="15"/>
  <c r="M38" i="15"/>
  <c r="N38" i="15"/>
  <c r="C39" i="15"/>
  <c r="D39" i="15"/>
  <c r="E39" i="15"/>
  <c r="F39" i="15"/>
  <c r="G39" i="15"/>
  <c r="H39" i="15"/>
  <c r="I39" i="15"/>
  <c r="J39" i="15"/>
  <c r="K39" i="15"/>
  <c r="L39" i="15"/>
  <c r="M39" i="15"/>
  <c r="N39" i="15"/>
  <c r="C40" i="15"/>
  <c r="D40" i="15"/>
  <c r="E40" i="15"/>
  <c r="F40" i="15"/>
  <c r="G40" i="15"/>
  <c r="H40" i="15"/>
  <c r="I40" i="15"/>
  <c r="J40" i="15"/>
  <c r="K40" i="15"/>
  <c r="L40" i="15"/>
  <c r="M40" i="15"/>
  <c r="N40" i="15"/>
  <c r="C41" i="15"/>
  <c r="D41" i="15"/>
  <c r="E41" i="15"/>
  <c r="F41" i="15"/>
  <c r="G41" i="15"/>
  <c r="H41" i="15"/>
  <c r="I41" i="15"/>
  <c r="J41" i="15"/>
  <c r="K41" i="15"/>
  <c r="L41" i="15"/>
  <c r="M41" i="15"/>
  <c r="N41" i="15"/>
  <c r="C42" i="15"/>
  <c r="D42" i="15"/>
  <c r="E42" i="15"/>
  <c r="F42" i="15"/>
  <c r="G42" i="15"/>
  <c r="H42" i="15"/>
  <c r="I42" i="15"/>
  <c r="J42" i="15"/>
  <c r="K42" i="15"/>
  <c r="L42" i="15"/>
  <c r="M42" i="15"/>
  <c r="N42" i="15"/>
  <c r="C43" i="15"/>
  <c r="D43" i="15"/>
  <c r="E43" i="15"/>
  <c r="F43" i="15"/>
  <c r="G43" i="15"/>
  <c r="H43" i="15"/>
  <c r="I43" i="15"/>
  <c r="J43" i="15"/>
  <c r="K43" i="15"/>
  <c r="L43" i="15"/>
  <c r="M43" i="15"/>
  <c r="N43" i="15"/>
  <c r="C44" i="15"/>
  <c r="D44" i="15"/>
  <c r="E44" i="15"/>
  <c r="F44" i="15"/>
  <c r="G44" i="15"/>
  <c r="H44" i="15"/>
  <c r="I44" i="15"/>
  <c r="J44" i="15"/>
  <c r="K44" i="15"/>
  <c r="L44" i="15"/>
  <c r="M44" i="15"/>
  <c r="N44" i="15"/>
  <c r="C45" i="15"/>
  <c r="D45" i="15"/>
  <c r="E45" i="15"/>
  <c r="F45" i="15"/>
  <c r="G45" i="15"/>
  <c r="H45" i="15"/>
  <c r="I45" i="15"/>
  <c r="J45" i="15"/>
  <c r="K45" i="15"/>
  <c r="L45" i="15"/>
  <c r="M45" i="15"/>
  <c r="N45" i="15"/>
  <c r="C46" i="15"/>
  <c r="D46" i="15"/>
  <c r="E46" i="15"/>
  <c r="F46" i="15"/>
  <c r="G46" i="15"/>
  <c r="H46" i="15"/>
  <c r="I46" i="15"/>
  <c r="J46" i="15"/>
  <c r="K46" i="15"/>
  <c r="L46" i="15"/>
  <c r="M46" i="15"/>
  <c r="N46" i="15"/>
  <c r="C47" i="15"/>
  <c r="D47" i="15"/>
  <c r="E47" i="15"/>
  <c r="F47" i="15"/>
  <c r="G47" i="15"/>
  <c r="H47" i="15"/>
  <c r="I47" i="15"/>
  <c r="J47" i="15"/>
  <c r="K47" i="15"/>
  <c r="L47" i="15"/>
  <c r="M47" i="15"/>
  <c r="N47" i="15"/>
  <c r="C48" i="15"/>
  <c r="D48" i="15"/>
  <c r="E48" i="15"/>
  <c r="F48" i="15"/>
  <c r="G48" i="15"/>
  <c r="H48" i="15"/>
  <c r="I48" i="15"/>
  <c r="J48" i="15"/>
  <c r="K48" i="15"/>
  <c r="L48" i="15"/>
  <c r="M48" i="15"/>
  <c r="N48" i="15"/>
  <c r="C49" i="15"/>
  <c r="D49" i="15"/>
  <c r="E49" i="15"/>
  <c r="F49" i="15"/>
  <c r="G49" i="15"/>
  <c r="H49" i="15"/>
  <c r="I49" i="15"/>
  <c r="J49" i="15"/>
  <c r="K49" i="15"/>
  <c r="L49" i="15"/>
  <c r="M49" i="15"/>
  <c r="N49" i="15"/>
  <c r="C50" i="15"/>
  <c r="D50" i="15"/>
  <c r="E50" i="15"/>
  <c r="F50" i="15"/>
  <c r="G50" i="15"/>
  <c r="H50" i="15"/>
  <c r="I50" i="15"/>
  <c r="J50" i="15"/>
  <c r="K50" i="15"/>
  <c r="L50" i="15"/>
  <c r="M50" i="15"/>
  <c r="N50" i="15"/>
  <c r="C51" i="15"/>
  <c r="D51" i="15"/>
  <c r="E51" i="15"/>
  <c r="F51" i="15"/>
  <c r="G51" i="15"/>
  <c r="H51" i="15"/>
  <c r="I51" i="15"/>
  <c r="J51" i="15"/>
  <c r="K51" i="15"/>
  <c r="L51" i="15"/>
  <c r="M51" i="15"/>
  <c r="N51" i="15"/>
  <c r="C52" i="15"/>
  <c r="D52" i="15"/>
  <c r="E52" i="15"/>
  <c r="F52" i="15"/>
  <c r="G52" i="15"/>
  <c r="H52" i="15"/>
  <c r="I52" i="15"/>
  <c r="J52" i="15"/>
  <c r="K52" i="15"/>
  <c r="L52" i="15"/>
  <c r="M52" i="15"/>
  <c r="N52" i="15"/>
  <c r="C53" i="15"/>
  <c r="D53" i="15"/>
  <c r="E53" i="15"/>
  <c r="F53" i="15"/>
  <c r="G53" i="15"/>
  <c r="H53" i="15"/>
  <c r="I53" i="15"/>
  <c r="J53" i="15"/>
  <c r="K53" i="15"/>
  <c r="L53" i="15"/>
  <c r="M53" i="15"/>
  <c r="N53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Q52" i="14" l="1"/>
  <c r="P52" i="14"/>
  <c r="O52" i="14"/>
  <c r="N52" i="14"/>
  <c r="M52" i="14"/>
  <c r="Q51" i="14"/>
  <c r="P51" i="14"/>
  <c r="O51" i="14"/>
  <c r="N51" i="14"/>
  <c r="M51" i="14"/>
  <c r="Q50" i="14"/>
  <c r="P50" i="14"/>
  <c r="O50" i="14"/>
  <c r="N50" i="14"/>
  <c r="M50" i="14"/>
  <c r="Q49" i="14"/>
  <c r="P49" i="14"/>
  <c r="O49" i="14"/>
  <c r="N49" i="14"/>
  <c r="M49" i="14"/>
  <c r="Q48" i="14"/>
  <c r="P48" i="14"/>
  <c r="O48" i="14"/>
  <c r="N48" i="14"/>
  <c r="M48" i="14"/>
  <c r="Q47" i="14"/>
  <c r="P47" i="14"/>
  <c r="O47" i="14"/>
  <c r="N47" i="14"/>
  <c r="M47" i="14"/>
  <c r="Q46" i="14"/>
  <c r="P46" i="14"/>
  <c r="O46" i="14"/>
  <c r="N46" i="14"/>
  <c r="M46" i="14"/>
  <c r="Q45" i="14"/>
  <c r="P45" i="14"/>
  <c r="O45" i="14"/>
  <c r="N45" i="14"/>
  <c r="M45" i="14"/>
  <c r="Q44" i="14"/>
  <c r="P44" i="14"/>
  <c r="O44" i="14"/>
  <c r="N44" i="14"/>
  <c r="M44" i="14"/>
  <c r="Q43" i="14"/>
  <c r="P43" i="14"/>
  <c r="O43" i="14"/>
  <c r="N43" i="14"/>
  <c r="M43" i="14"/>
  <c r="Q42" i="14"/>
  <c r="P42" i="14"/>
  <c r="O42" i="14"/>
  <c r="N42" i="14"/>
  <c r="M42" i="14"/>
  <c r="Q41" i="14"/>
  <c r="P41" i="14"/>
  <c r="O41" i="14"/>
  <c r="N41" i="14"/>
  <c r="M41" i="14"/>
  <c r="Q40" i="14"/>
  <c r="P40" i="14"/>
  <c r="O40" i="14"/>
  <c r="N40" i="14"/>
  <c r="M40" i="14"/>
  <c r="Q39" i="14"/>
  <c r="P39" i="14"/>
  <c r="O39" i="14"/>
  <c r="N39" i="14"/>
  <c r="M39" i="14"/>
  <c r="Q38" i="14"/>
  <c r="P38" i="14"/>
  <c r="O38" i="14"/>
  <c r="N38" i="14"/>
  <c r="M38" i="14"/>
  <c r="Q37" i="14"/>
  <c r="P37" i="14"/>
  <c r="O37" i="14"/>
  <c r="N37" i="14"/>
  <c r="M37" i="14"/>
  <c r="Q36" i="14"/>
  <c r="P36" i="14"/>
  <c r="O36" i="14"/>
  <c r="N36" i="14"/>
  <c r="M36" i="14"/>
  <c r="Q35" i="14"/>
  <c r="P35" i="14"/>
  <c r="O35" i="14"/>
  <c r="N35" i="14"/>
  <c r="M35" i="14"/>
  <c r="Q28" i="14"/>
  <c r="P28" i="14"/>
  <c r="O28" i="14"/>
  <c r="N28" i="14"/>
  <c r="M28" i="14"/>
  <c r="Q27" i="14"/>
  <c r="P27" i="14"/>
  <c r="O27" i="14"/>
  <c r="N27" i="14"/>
  <c r="M27" i="14"/>
  <c r="Q26" i="14"/>
  <c r="P26" i="14"/>
  <c r="O26" i="14"/>
  <c r="N26" i="14"/>
  <c r="M26" i="14"/>
  <c r="Q25" i="14"/>
  <c r="P25" i="14"/>
  <c r="O25" i="14"/>
  <c r="N25" i="14"/>
  <c r="M25" i="14"/>
  <c r="Q24" i="14"/>
  <c r="P24" i="14"/>
  <c r="O24" i="14"/>
  <c r="N24" i="14"/>
  <c r="M24" i="14"/>
  <c r="Q23" i="14"/>
  <c r="P23" i="14"/>
  <c r="O23" i="14"/>
  <c r="N23" i="14"/>
  <c r="M23" i="14"/>
  <c r="Q22" i="14"/>
  <c r="P22" i="14"/>
  <c r="O22" i="14"/>
  <c r="N22" i="14"/>
  <c r="M22" i="14"/>
  <c r="Q21" i="14"/>
  <c r="P21" i="14"/>
  <c r="O21" i="14"/>
  <c r="N21" i="14"/>
  <c r="M21" i="14"/>
  <c r="Q20" i="14"/>
  <c r="P20" i="14"/>
  <c r="O20" i="14"/>
  <c r="N20" i="14"/>
  <c r="M20" i="14"/>
  <c r="Q19" i="14"/>
  <c r="P19" i="14"/>
  <c r="O19" i="14"/>
  <c r="N19" i="14"/>
  <c r="M19" i="14"/>
  <c r="Q18" i="14"/>
  <c r="P18" i="14"/>
  <c r="O18" i="14"/>
  <c r="N18" i="14"/>
  <c r="M18" i="14"/>
  <c r="Q17" i="14"/>
  <c r="P17" i="14"/>
  <c r="O17" i="14"/>
  <c r="N17" i="14"/>
  <c r="M17" i="14"/>
  <c r="Q16" i="14"/>
  <c r="P16" i="14"/>
  <c r="O16" i="14"/>
  <c r="N16" i="14"/>
  <c r="M16" i="14"/>
  <c r="Q15" i="14"/>
  <c r="P15" i="14"/>
  <c r="O15" i="14"/>
  <c r="N15" i="14"/>
  <c r="M15" i="14"/>
  <c r="Q14" i="14"/>
  <c r="P14" i="14"/>
  <c r="O14" i="14"/>
  <c r="N14" i="14"/>
  <c r="M14" i="14"/>
  <c r="Q13" i="14"/>
  <c r="P13" i="14"/>
  <c r="N13" i="14"/>
  <c r="M13" i="14"/>
  <c r="Q12" i="14"/>
  <c r="P12" i="14"/>
  <c r="O12" i="14"/>
  <c r="N12" i="14"/>
  <c r="M12" i="14"/>
  <c r="Q11" i="14"/>
  <c r="P11" i="14"/>
  <c r="O11" i="14"/>
  <c r="N11" i="14"/>
  <c r="M11" i="14"/>
  <c r="Q28" i="13"/>
  <c r="P28" i="13"/>
  <c r="O28" i="13"/>
  <c r="N28" i="13"/>
  <c r="M28" i="13"/>
  <c r="Q27" i="13"/>
  <c r="P27" i="13"/>
  <c r="O27" i="13"/>
  <c r="N27" i="13"/>
  <c r="M27" i="13"/>
  <c r="Q26" i="13"/>
  <c r="P26" i="13"/>
  <c r="O26" i="13"/>
  <c r="N26" i="13"/>
  <c r="M26" i="13"/>
  <c r="Q25" i="13"/>
  <c r="P25" i="13"/>
  <c r="O25" i="13"/>
  <c r="N25" i="13"/>
  <c r="M25" i="13"/>
  <c r="Q24" i="13"/>
  <c r="P24" i="13"/>
  <c r="O24" i="13"/>
  <c r="N24" i="13"/>
  <c r="M24" i="13"/>
  <c r="Q23" i="13"/>
  <c r="P23" i="13"/>
  <c r="O23" i="13"/>
  <c r="N23" i="13"/>
  <c r="M23" i="13"/>
  <c r="Q22" i="13"/>
  <c r="P22" i="13"/>
  <c r="O22" i="13"/>
  <c r="N22" i="13"/>
  <c r="M22" i="13"/>
  <c r="Q21" i="13"/>
  <c r="P21" i="13"/>
  <c r="O21" i="13"/>
  <c r="N21" i="13"/>
  <c r="M21" i="13"/>
  <c r="Q20" i="13"/>
  <c r="P20" i="13"/>
  <c r="O20" i="13"/>
  <c r="N20" i="13"/>
  <c r="M20" i="13"/>
  <c r="Q19" i="13"/>
  <c r="P19" i="13"/>
  <c r="O19" i="13"/>
  <c r="N19" i="13"/>
  <c r="M19" i="13"/>
  <c r="Q18" i="13"/>
  <c r="P18" i="13"/>
  <c r="O18" i="13"/>
  <c r="N18" i="13"/>
  <c r="M18" i="13"/>
  <c r="Q17" i="13"/>
  <c r="P17" i="13"/>
  <c r="O17" i="13"/>
  <c r="N17" i="13"/>
  <c r="M17" i="13"/>
  <c r="Q16" i="13"/>
  <c r="P16" i="13"/>
  <c r="O16" i="13"/>
  <c r="N16" i="13"/>
  <c r="M16" i="13"/>
  <c r="Q15" i="13"/>
  <c r="P15" i="13"/>
  <c r="O15" i="13"/>
  <c r="N15" i="13"/>
  <c r="M15" i="13"/>
  <c r="Q14" i="13"/>
  <c r="P14" i="13"/>
  <c r="O14" i="13"/>
  <c r="N14" i="13"/>
  <c r="M14" i="13"/>
  <c r="Q13" i="13"/>
  <c r="P13" i="13"/>
  <c r="O13" i="13"/>
  <c r="N13" i="13"/>
  <c r="M13" i="13"/>
  <c r="Q12" i="13"/>
  <c r="P12" i="13"/>
  <c r="O12" i="13"/>
  <c r="N12" i="13"/>
  <c r="M12" i="13"/>
  <c r="Q11" i="13"/>
  <c r="P11" i="13"/>
  <c r="O11" i="13"/>
  <c r="N11" i="13"/>
  <c r="M11" i="13"/>
  <c r="I16" i="12"/>
  <c r="J16" i="12"/>
  <c r="K16" i="12"/>
  <c r="I17" i="12"/>
  <c r="J17" i="12"/>
  <c r="K17" i="12"/>
  <c r="I18" i="12"/>
  <c r="J18" i="12"/>
  <c r="K18" i="12"/>
  <c r="I19" i="12"/>
  <c r="J19" i="12"/>
  <c r="K19" i="12"/>
  <c r="I20" i="12"/>
  <c r="J20" i="12"/>
  <c r="K20" i="12"/>
  <c r="I21" i="12"/>
  <c r="J21" i="12"/>
  <c r="K21" i="12"/>
  <c r="I22" i="12"/>
  <c r="J22" i="12"/>
  <c r="K22" i="12"/>
  <c r="I23" i="12"/>
  <c r="J23" i="12"/>
  <c r="K23" i="12"/>
  <c r="I24" i="12"/>
  <c r="J24" i="12"/>
  <c r="K24" i="12"/>
  <c r="I25" i="12"/>
  <c r="J25" i="12"/>
  <c r="K25" i="12"/>
  <c r="I26" i="12"/>
  <c r="J26" i="12"/>
  <c r="K26" i="12"/>
  <c r="I27" i="12"/>
  <c r="J27" i="12"/>
  <c r="K27" i="12"/>
  <c r="I28" i="12"/>
  <c r="J28" i="12"/>
  <c r="K28" i="12"/>
  <c r="I29" i="12"/>
  <c r="J29" i="12"/>
  <c r="K29" i="12"/>
  <c r="I30" i="12"/>
  <c r="J30" i="12"/>
  <c r="K30" i="12"/>
  <c r="I31" i="12"/>
  <c r="J31" i="12"/>
  <c r="K31" i="12"/>
  <c r="I32" i="12"/>
  <c r="J32" i="12"/>
  <c r="K32" i="12"/>
  <c r="I33" i="12"/>
  <c r="J33" i="12"/>
  <c r="K33" i="12"/>
  <c r="T33" i="11"/>
  <c r="S33" i="11"/>
  <c r="R33" i="11"/>
  <c r="Q33" i="11"/>
  <c r="P33" i="11"/>
  <c r="O33" i="11"/>
  <c r="T32" i="11"/>
  <c r="S32" i="11"/>
  <c r="R32" i="11"/>
  <c r="Q32" i="11"/>
  <c r="P32" i="11"/>
  <c r="O32" i="11"/>
  <c r="T31" i="11"/>
  <c r="S31" i="11"/>
  <c r="R31" i="11"/>
  <c r="Q31" i="11"/>
  <c r="P31" i="11"/>
  <c r="O31" i="11"/>
  <c r="T30" i="11"/>
  <c r="S30" i="11"/>
  <c r="R30" i="11"/>
  <c r="Q30" i="11"/>
  <c r="P30" i="11"/>
  <c r="O30" i="11"/>
  <c r="T29" i="11"/>
  <c r="S29" i="11"/>
  <c r="R29" i="11"/>
  <c r="Q29" i="11"/>
  <c r="P29" i="11"/>
  <c r="O29" i="11"/>
  <c r="T28" i="11"/>
  <c r="S28" i="11"/>
  <c r="R28" i="11"/>
  <c r="Q28" i="11"/>
  <c r="P28" i="11"/>
  <c r="O28" i="11"/>
  <c r="T27" i="11"/>
  <c r="S27" i="11"/>
  <c r="R27" i="11"/>
  <c r="Q27" i="11"/>
  <c r="P27" i="11"/>
  <c r="O27" i="11"/>
  <c r="T26" i="11"/>
  <c r="S26" i="11"/>
  <c r="R26" i="11"/>
  <c r="Q26" i="11"/>
  <c r="P26" i="11"/>
  <c r="O26" i="11"/>
  <c r="T25" i="11"/>
  <c r="S25" i="11"/>
  <c r="R25" i="11"/>
  <c r="Q25" i="11"/>
  <c r="P25" i="11"/>
  <c r="O25" i="11"/>
  <c r="T24" i="11"/>
  <c r="S24" i="11"/>
  <c r="R24" i="11"/>
  <c r="Q24" i="11"/>
  <c r="P24" i="11"/>
  <c r="O24" i="11"/>
  <c r="T23" i="11"/>
  <c r="S23" i="11"/>
  <c r="R23" i="11"/>
  <c r="Q23" i="11"/>
  <c r="P23" i="11"/>
  <c r="O23" i="11"/>
  <c r="T22" i="11"/>
  <c r="S22" i="11"/>
  <c r="R22" i="11"/>
  <c r="Q22" i="11"/>
  <c r="P22" i="11"/>
  <c r="O22" i="11"/>
  <c r="T21" i="11"/>
  <c r="S21" i="11"/>
  <c r="R21" i="11"/>
  <c r="Q21" i="11"/>
  <c r="P21" i="11"/>
  <c r="O21" i="11"/>
  <c r="T20" i="11"/>
  <c r="S20" i="11"/>
  <c r="R20" i="11"/>
  <c r="Q20" i="11"/>
  <c r="P20" i="11"/>
  <c r="O20" i="11"/>
  <c r="T19" i="11"/>
  <c r="S19" i="11"/>
  <c r="R19" i="11"/>
  <c r="Q19" i="11"/>
  <c r="P19" i="11"/>
  <c r="O19" i="11"/>
  <c r="T18" i="11"/>
  <c r="S18" i="11"/>
  <c r="R18" i="11"/>
  <c r="Q18" i="11"/>
  <c r="P18" i="11"/>
  <c r="O18" i="11"/>
  <c r="T17" i="11"/>
  <c r="S17" i="11"/>
  <c r="R17" i="11"/>
  <c r="Q17" i="11"/>
  <c r="P17" i="11"/>
  <c r="O17" i="11"/>
  <c r="T16" i="11"/>
  <c r="S16" i="11"/>
  <c r="R16" i="11"/>
  <c r="Q16" i="11"/>
  <c r="P16" i="11"/>
  <c r="O16" i="11"/>
  <c r="C34" i="10"/>
  <c r="D34" i="10"/>
  <c r="E34" i="10"/>
  <c r="F34" i="10"/>
  <c r="C35" i="10"/>
  <c r="D35" i="10"/>
  <c r="E35" i="10"/>
  <c r="F35" i="10"/>
  <c r="F51" i="10"/>
  <c r="E51" i="10"/>
  <c r="D51" i="10"/>
  <c r="C51" i="10"/>
  <c r="F50" i="10"/>
  <c r="E50" i="10"/>
  <c r="D50" i="10"/>
  <c r="C50" i="10"/>
  <c r="F49" i="10"/>
  <c r="E49" i="10"/>
  <c r="D49" i="10"/>
  <c r="C49" i="10"/>
  <c r="F48" i="10"/>
  <c r="E48" i="10"/>
  <c r="D48" i="10"/>
  <c r="C48" i="10"/>
  <c r="F47" i="10"/>
  <c r="E47" i="10"/>
  <c r="D47" i="10"/>
  <c r="C47" i="10"/>
  <c r="F46" i="10"/>
  <c r="E46" i="10"/>
  <c r="D46" i="10"/>
  <c r="C46" i="10"/>
  <c r="F45" i="10"/>
  <c r="E45" i="10"/>
  <c r="D45" i="10"/>
  <c r="C45" i="10"/>
  <c r="F44" i="10"/>
  <c r="E44" i="10"/>
  <c r="D44" i="10"/>
  <c r="C44" i="10"/>
  <c r="F43" i="10"/>
  <c r="E43" i="10"/>
  <c r="D43" i="10"/>
  <c r="C43" i="10"/>
  <c r="F42" i="10"/>
  <c r="E42" i="10"/>
  <c r="D42" i="10"/>
  <c r="C42" i="10"/>
  <c r="F41" i="10"/>
  <c r="E41" i="10"/>
  <c r="D41" i="10"/>
  <c r="C41" i="10"/>
  <c r="F40" i="10"/>
  <c r="E40" i="10"/>
  <c r="D40" i="10"/>
  <c r="C40" i="10"/>
  <c r="F39" i="10"/>
  <c r="E39" i="10"/>
  <c r="D39" i="10"/>
  <c r="C39" i="10"/>
  <c r="F38" i="10"/>
  <c r="E38" i="10"/>
  <c r="D38" i="10"/>
  <c r="C38" i="10"/>
  <c r="F37" i="10"/>
  <c r="E37" i="10"/>
  <c r="D37" i="10"/>
  <c r="C37" i="10"/>
  <c r="F36" i="10"/>
  <c r="E36" i="10"/>
  <c r="D36" i="10"/>
  <c r="C36" i="10"/>
  <c r="H51" i="9"/>
  <c r="G51" i="9"/>
  <c r="F51" i="9"/>
  <c r="E51" i="9"/>
  <c r="D51" i="9"/>
  <c r="C51" i="9"/>
  <c r="H50" i="9"/>
  <c r="G50" i="9"/>
  <c r="F50" i="9"/>
  <c r="E50" i="9"/>
  <c r="D50" i="9"/>
  <c r="C50" i="9"/>
  <c r="H49" i="9"/>
  <c r="G49" i="9"/>
  <c r="F49" i="9"/>
  <c r="E49" i="9"/>
  <c r="D49" i="9"/>
  <c r="C49" i="9"/>
  <c r="H48" i="9"/>
  <c r="G48" i="9"/>
  <c r="F48" i="9"/>
  <c r="E48" i="9"/>
  <c r="D48" i="9"/>
  <c r="C48" i="9"/>
  <c r="H47" i="9"/>
  <c r="G47" i="9"/>
  <c r="F47" i="9"/>
  <c r="E47" i="9"/>
  <c r="D47" i="9"/>
  <c r="C47" i="9"/>
  <c r="H46" i="9"/>
  <c r="G46" i="9"/>
  <c r="F46" i="9"/>
  <c r="E46" i="9"/>
  <c r="D46" i="9"/>
  <c r="C46" i="9"/>
  <c r="H45" i="9"/>
  <c r="G45" i="9"/>
  <c r="F45" i="9"/>
  <c r="E45" i="9"/>
  <c r="D45" i="9"/>
  <c r="C45" i="9"/>
  <c r="H44" i="9"/>
  <c r="G44" i="9"/>
  <c r="F44" i="9"/>
  <c r="E44" i="9"/>
  <c r="D44" i="9"/>
  <c r="C44" i="9"/>
  <c r="H43" i="9"/>
  <c r="G43" i="9"/>
  <c r="F43" i="9"/>
  <c r="E43" i="9"/>
  <c r="D43" i="9"/>
  <c r="C43" i="9"/>
  <c r="H42" i="9"/>
  <c r="G42" i="9"/>
  <c r="F42" i="9"/>
  <c r="E42" i="9"/>
  <c r="D42" i="9"/>
  <c r="C42" i="9"/>
  <c r="H41" i="9"/>
  <c r="G41" i="9"/>
  <c r="F41" i="9"/>
  <c r="E41" i="9"/>
  <c r="D41" i="9"/>
  <c r="C41" i="9"/>
  <c r="H40" i="9"/>
  <c r="G40" i="9"/>
  <c r="F40" i="9"/>
  <c r="E40" i="9"/>
  <c r="D40" i="9"/>
  <c r="C40" i="9"/>
  <c r="H39" i="9"/>
  <c r="G39" i="9"/>
  <c r="F39" i="9"/>
  <c r="E39" i="9"/>
  <c r="D39" i="9"/>
  <c r="C39" i="9"/>
  <c r="H38" i="9"/>
  <c r="G38" i="9"/>
  <c r="F38" i="9"/>
  <c r="E38" i="9"/>
  <c r="D38" i="9"/>
  <c r="C38" i="9"/>
  <c r="H37" i="9"/>
  <c r="G37" i="9"/>
  <c r="F37" i="9"/>
  <c r="E37" i="9"/>
  <c r="D37" i="9"/>
  <c r="C37" i="9"/>
  <c r="H36" i="9"/>
  <c r="G36" i="9"/>
  <c r="F36" i="9"/>
  <c r="E36" i="9"/>
  <c r="D36" i="9"/>
  <c r="C36" i="9"/>
  <c r="H35" i="9"/>
  <c r="G35" i="9"/>
  <c r="F35" i="9"/>
  <c r="E35" i="9"/>
  <c r="D35" i="9"/>
  <c r="C35" i="9"/>
  <c r="H34" i="9"/>
  <c r="G34" i="9"/>
  <c r="F34" i="9"/>
  <c r="E34" i="9"/>
  <c r="D34" i="9"/>
  <c r="C34" i="9"/>
  <c r="N28" i="8"/>
  <c r="M28" i="8"/>
  <c r="L28" i="8"/>
  <c r="K28" i="8"/>
  <c r="N27" i="8"/>
  <c r="M27" i="8"/>
  <c r="L27" i="8"/>
  <c r="K27" i="8"/>
  <c r="N26" i="8"/>
  <c r="M26" i="8"/>
  <c r="L26" i="8"/>
  <c r="K26" i="8"/>
  <c r="N25" i="8"/>
  <c r="M25" i="8"/>
  <c r="L25" i="8"/>
  <c r="K25" i="8"/>
  <c r="N24" i="8"/>
  <c r="M24" i="8"/>
  <c r="L24" i="8"/>
  <c r="K24" i="8"/>
  <c r="N23" i="8"/>
  <c r="M23" i="8"/>
  <c r="L23" i="8"/>
  <c r="K23" i="8"/>
  <c r="N22" i="8"/>
  <c r="M22" i="8"/>
  <c r="L22" i="8"/>
  <c r="K22" i="8"/>
  <c r="N21" i="8"/>
  <c r="M21" i="8"/>
  <c r="L21" i="8"/>
  <c r="K21" i="8"/>
  <c r="N20" i="8"/>
  <c r="M20" i="8"/>
  <c r="L20" i="8"/>
  <c r="K20" i="8"/>
  <c r="N19" i="8"/>
  <c r="M19" i="8"/>
  <c r="L19" i="8"/>
  <c r="K19" i="8"/>
  <c r="N18" i="8"/>
  <c r="M18" i="8"/>
  <c r="L18" i="8"/>
  <c r="K18" i="8"/>
  <c r="N17" i="8"/>
  <c r="M17" i="8"/>
  <c r="L17" i="8"/>
  <c r="K17" i="8"/>
  <c r="N16" i="8"/>
  <c r="M16" i="8"/>
  <c r="L16" i="8"/>
  <c r="K16" i="8"/>
  <c r="N15" i="8"/>
  <c r="M15" i="8"/>
  <c r="L15" i="8"/>
  <c r="K15" i="8"/>
  <c r="N14" i="8"/>
  <c r="M14" i="8"/>
  <c r="L14" i="8"/>
  <c r="K14" i="8"/>
  <c r="N13" i="8"/>
  <c r="M13" i="8"/>
  <c r="L13" i="8"/>
  <c r="K13" i="8"/>
  <c r="N12" i="8"/>
  <c r="M12" i="8"/>
  <c r="L12" i="8"/>
  <c r="K12" i="8"/>
  <c r="N11" i="8"/>
  <c r="M11" i="8"/>
  <c r="L11" i="8"/>
  <c r="K11" i="8"/>
  <c r="Q28" i="7"/>
  <c r="P28" i="7"/>
  <c r="O28" i="7"/>
  <c r="N28" i="7"/>
  <c r="M28" i="7"/>
  <c r="Q27" i="7"/>
  <c r="P27" i="7"/>
  <c r="O27" i="7"/>
  <c r="N27" i="7"/>
  <c r="M27" i="7"/>
  <c r="Q26" i="7"/>
  <c r="P26" i="7"/>
  <c r="O26" i="7"/>
  <c r="N26" i="7"/>
  <c r="M26" i="7"/>
  <c r="Q25" i="7"/>
  <c r="P25" i="7"/>
  <c r="O25" i="7"/>
  <c r="N25" i="7"/>
  <c r="M25" i="7"/>
  <c r="Q24" i="7"/>
  <c r="P24" i="7"/>
  <c r="O24" i="7"/>
  <c r="N24" i="7"/>
  <c r="M24" i="7"/>
  <c r="Q23" i="7"/>
  <c r="P23" i="7"/>
  <c r="O23" i="7"/>
  <c r="N23" i="7"/>
  <c r="M23" i="7"/>
  <c r="Q22" i="7"/>
  <c r="P22" i="7"/>
  <c r="O22" i="7"/>
  <c r="N22" i="7"/>
  <c r="M22" i="7"/>
  <c r="Q21" i="7"/>
  <c r="P21" i="7"/>
  <c r="O21" i="7"/>
  <c r="N21" i="7"/>
  <c r="M21" i="7"/>
  <c r="Q20" i="7"/>
  <c r="P20" i="7"/>
  <c r="O20" i="7"/>
  <c r="N20" i="7"/>
  <c r="M20" i="7"/>
  <c r="Q19" i="7"/>
  <c r="P19" i="7"/>
  <c r="O19" i="7"/>
  <c r="N19" i="7"/>
  <c r="M19" i="7"/>
  <c r="Q18" i="7"/>
  <c r="P18" i="7"/>
  <c r="O18" i="7"/>
  <c r="N18" i="7"/>
  <c r="M18" i="7"/>
  <c r="Q17" i="7"/>
  <c r="P17" i="7"/>
  <c r="O17" i="7"/>
  <c r="N17" i="7"/>
  <c r="M17" i="7"/>
  <c r="Q16" i="7"/>
  <c r="P16" i="7"/>
  <c r="O16" i="7"/>
  <c r="N16" i="7"/>
  <c r="M16" i="7"/>
  <c r="Q15" i="7"/>
  <c r="P15" i="7"/>
  <c r="O15" i="7"/>
  <c r="N15" i="7"/>
  <c r="M15" i="7"/>
  <c r="Q14" i="7"/>
  <c r="P14" i="7"/>
  <c r="O14" i="7"/>
  <c r="N14" i="7"/>
  <c r="M14" i="7"/>
  <c r="Q13" i="7"/>
  <c r="P13" i="7"/>
  <c r="O13" i="7"/>
  <c r="N13" i="7"/>
  <c r="M13" i="7"/>
  <c r="Q12" i="7"/>
  <c r="P12" i="7"/>
  <c r="O12" i="7"/>
  <c r="N12" i="7"/>
  <c r="M12" i="7"/>
  <c r="Q11" i="7"/>
  <c r="P11" i="7"/>
  <c r="O11" i="7"/>
  <c r="N11" i="7"/>
  <c r="M11" i="7"/>
  <c r="Q28" i="6"/>
  <c r="P28" i="6"/>
  <c r="O28" i="6"/>
  <c r="N28" i="6"/>
  <c r="M28" i="6"/>
  <c r="Q27" i="6"/>
  <c r="P27" i="6"/>
  <c r="O27" i="6"/>
  <c r="N27" i="6"/>
  <c r="M27" i="6"/>
  <c r="Q26" i="6"/>
  <c r="P26" i="6"/>
  <c r="O26" i="6"/>
  <c r="N26" i="6"/>
  <c r="M26" i="6"/>
  <c r="Q25" i="6"/>
  <c r="P25" i="6"/>
  <c r="O25" i="6"/>
  <c r="N25" i="6"/>
  <c r="M25" i="6"/>
  <c r="Q24" i="6"/>
  <c r="P24" i="6"/>
  <c r="O24" i="6"/>
  <c r="N24" i="6"/>
  <c r="M24" i="6"/>
  <c r="Q23" i="6"/>
  <c r="P23" i="6"/>
  <c r="O23" i="6"/>
  <c r="N23" i="6"/>
  <c r="M23" i="6"/>
  <c r="Q22" i="6"/>
  <c r="P22" i="6"/>
  <c r="O22" i="6"/>
  <c r="N22" i="6"/>
  <c r="M22" i="6"/>
  <c r="Q21" i="6"/>
  <c r="P21" i="6"/>
  <c r="O21" i="6"/>
  <c r="N21" i="6"/>
  <c r="M21" i="6"/>
  <c r="Q20" i="6"/>
  <c r="P20" i="6"/>
  <c r="O20" i="6"/>
  <c r="N20" i="6"/>
  <c r="M20" i="6"/>
  <c r="Q19" i="6"/>
  <c r="P19" i="6"/>
  <c r="O19" i="6"/>
  <c r="N19" i="6"/>
  <c r="M19" i="6"/>
  <c r="Q18" i="6"/>
  <c r="P18" i="6"/>
  <c r="O18" i="6"/>
  <c r="N18" i="6"/>
  <c r="M18" i="6"/>
  <c r="Q17" i="6"/>
  <c r="P17" i="6"/>
  <c r="O17" i="6"/>
  <c r="N17" i="6"/>
  <c r="M17" i="6"/>
  <c r="Q16" i="6"/>
  <c r="P16" i="6"/>
  <c r="O16" i="6"/>
  <c r="N16" i="6"/>
  <c r="M16" i="6"/>
  <c r="Q15" i="6"/>
  <c r="P15" i="6"/>
  <c r="O15" i="6"/>
  <c r="N15" i="6"/>
  <c r="M15" i="6"/>
  <c r="Q14" i="6"/>
  <c r="P14" i="6"/>
  <c r="O14" i="6"/>
  <c r="N14" i="6"/>
  <c r="M14" i="6"/>
  <c r="Q13" i="6"/>
  <c r="P13" i="6"/>
  <c r="O13" i="6"/>
  <c r="N13" i="6"/>
  <c r="M13" i="6"/>
  <c r="Q12" i="6"/>
  <c r="P12" i="6"/>
  <c r="O12" i="6"/>
  <c r="N12" i="6"/>
  <c r="M12" i="6"/>
  <c r="Q11" i="6"/>
  <c r="P11" i="6"/>
  <c r="O11" i="6"/>
  <c r="N11" i="6"/>
  <c r="M11" i="6"/>
  <c r="N28" i="5"/>
  <c r="M28" i="5"/>
  <c r="L28" i="5"/>
  <c r="K28" i="5"/>
  <c r="N27" i="5"/>
  <c r="M27" i="5"/>
  <c r="L27" i="5"/>
  <c r="K27" i="5"/>
  <c r="N26" i="5"/>
  <c r="M26" i="5"/>
  <c r="L26" i="5"/>
  <c r="K26" i="5"/>
  <c r="N25" i="5"/>
  <c r="M25" i="5"/>
  <c r="L25" i="5"/>
  <c r="K25" i="5"/>
  <c r="N24" i="5"/>
  <c r="M24" i="5"/>
  <c r="L24" i="5"/>
  <c r="K24" i="5"/>
  <c r="N23" i="5"/>
  <c r="M23" i="5"/>
  <c r="L23" i="5"/>
  <c r="K23" i="5"/>
  <c r="N22" i="5"/>
  <c r="M22" i="5"/>
  <c r="L22" i="5"/>
  <c r="K22" i="5"/>
  <c r="N21" i="5"/>
  <c r="M21" i="5"/>
  <c r="L21" i="5"/>
  <c r="K21" i="5"/>
  <c r="N20" i="5"/>
  <c r="M20" i="5"/>
  <c r="L20" i="5"/>
  <c r="K20" i="5"/>
  <c r="N19" i="5"/>
  <c r="M19" i="5"/>
  <c r="L19" i="5"/>
  <c r="K19" i="5"/>
  <c r="N18" i="5"/>
  <c r="M18" i="5"/>
  <c r="L18" i="5"/>
  <c r="K18" i="5"/>
  <c r="N17" i="5"/>
  <c r="M17" i="5"/>
  <c r="L17" i="5"/>
  <c r="K17" i="5"/>
  <c r="N16" i="5"/>
  <c r="M16" i="5"/>
  <c r="L16" i="5"/>
  <c r="K16" i="5"/>
  <c r="N15" i="5"/>
  <c r="M15" i="5"/>
  <c r="L15" i="5"/>
  <c r="K15" i="5"/>
  <c r="N14" i="5"/>
  <c r="M14" i="5"/>
  <c r="L14" i="5"/>
  <c r="K14" i="5"/>
  <c r="N13" i="5"/>
  <c r="M13" i="5"/>
  <c r="L13" i="5"/>
  <c r="K13" i="5"/>
  <c r="N12" i="5"/>
  <c r="M12" i="5"/>
  <c r="L12" i="5"/>
  <c r="K12" i="5"/>
  <c r="N11" i="5"/>
  <c r="M11" i="5"/>
  <c r="L11" i="5"/>
  <c r="K11" i="5"/>
  <c r="E50" i="4"/>
  <c r="D50" i="4"/>
  <c r="C50" i="4"/>
  <c r="E49" i="4"/>
  <c r="D49" i="4"/>
  <c r="C49" i="4"/>
  <c r="E48" i="4"/>
  <c r="D48" i="4"/>
  <c r="C48" i="4"/>
  <c r="E47" i="4"/>
  <c r="D47" i="4"/>
  <c r="C47" i="4"/>
  <c r="E46" i="4"/>
  <c r="D46" i="4"/>
  <c r="C46" i="4"/>
  <c r="E45" i="4"/>
  <c r="D45" i="4"/>
  <c r="C45" i="4"/>
  <c r="E44" i="4"/>
  <c r="D44" i="4"/>
  <c r="C44" i="4"/>
  <c r="E43" i="4"/>
  <c r="D43" i="4"/>
  <c r="C43" i="4"/>
  <c r="E42" i="4"/>
  <c r="D42" i="4"/>
  <c r="C42" i="4"/>
  <c r="E41" i="4"/>
  <c r="D41" i="4"/>
  <c r="C41" i="4"/>
  <c r="E40" i="4"/>
  <c r="D40" i="4"/>
  <c r="C40" i="4"/>
  <c r="E39" i="4"/>
  <c r="D39" i="4"/>
  <c r="C39" i="4"/>
  <c r="E38" i="4"/>
  <c r="D38" i="4"/>
  <c r="C38" i="4"/>
  <c r="E37" i="4"/>
  <c r="D37" i="4"/>
  <c r="C37" i="4"/>
  <c r="E36" i="4"/>
  <c r="D36" i="4"/>
  <c r="C36" i="4"/>
  <c r="E35" i="4"/>
  <c r="D35" i="4"/>
  <c r="C35" i="4"/>
  <c r="E34" i="4"/>
  <c r="D34" i="4"/>
  <c r="C34" i="4"/>
  <c r="E33" i="4"/>
  <c r="D33" i="4"/>
  <c r="C33" i="4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11" i="3"/>
  <c r="M28" i="3" l="1"/>
  <c r="L28" i="3"/>
  <c r="K28" i="3"/>
  <c r="M27" i="3"/>
  <c r="L27" i="3"/>
  <c r="K27" i="3"/>
  <c r="M26" i="3"/>
  <c r="L26" i="3"/>
  <c r="K26" i="3"/>
  <c r="N26" i="3"/>
  <c r="N25" i="3"/>
  <c r="M25" i="3"/>
  <c r="L25" i="3"/>
  <c r="K25" i="3"/>
  <c r="M24" i="3"/>
  <c r="L24" i="3"/>
  <c r="K24" i="3"/>
  <c r="N24" i="3"/>
  <c r="M23" i="3"/>
  <c r="L23" i="3"/>
  <c r="K23" i="3"/>
  <c r="M22" i="3"/>
  <c r="L22" i="3"/>
  <c r="K22" i="3"/>
  <c r="N22" i="3"/>
  <c r="M21" i="3"/>
  <c r="L21" i="3"/>
  <c r="K21" i="3"/>
  <c r="N21" i="3"/>
  <c r="M20" i="3"/>
  <c r="L20" i="3"/>
  <c r="K20" i="3"/>
  <c r="M19" i="3"/>
  <c r="L19" i="3"/>
  <c r="K19" i="3"/>
  <c r="M18" i="3"/>
  <c r="L18" i="3"/>
  <c r="K18" i="3"/>
  <c r="M17" i="3"/>
  <c r="L17" i="3"/>
  <c r="K17" i="3"/>
  <c r="M16" i="3"/>
  <c r="L16" i="3"/>
  <c r="K16" i="3"/>
  <c r="M15" i="3"/>
  <c r="L15" i="3"/>
  <c r="K15" i="3"/>
  <c r="M14" i="3"/>
  <c r="L14" i="3"/>
  <c r="K14" i="3"/>
  <c r="N14" i="3"/>
  <c r="N13" i="3"/>
  <c r="M13" i="3"/>
  <c r="L13" i="3"/>
  <c r="K13" i="3"/>
  <c r="M12" i="3"/>
  <c r="L12" i="3"/>
  <c r="K12" i="3"/>
  <c r="M11" i="3"/>
  <c r="L11" i="3"/>
  <c r="K11" i="3"/>
  <c r="C37" i="2"/>
  <c r="D37" i="2"/>
  <c r="E37" i="2"/>
  <c r="F37" i="2"/>
  <c r="G37" i="2"/>
  <c r="H37" i="2"/>
  <c r="I37" i="2"/>
  <c r="J37" i="2"/>
  <c r="C38" i="2"/>
  <c r="D38" i="2"/>
  <c r="E38" i="2"/>
  <c r="F38" i="2"/>
  <c r="G38" i="2"/>
  <c r="H38" i="2"/>
  <c r="I38" i="2"/>
  <c r="J38" i="2"/>
  <c r="C39" i="2"/>
  <c r="D39" i="2"/>
  <c r="E39" i="2"/>
  <c r="F39" i="2"/>
  <c r="G39" i="2"/>
  <c r="H39" i="2"/>
  <c r="I39" i="2"/>
  <c r="J39" i="2"/>
  <c r="C40" i="2"/>
  <c r="D40" i="2"/>
  <c r="E40" i="2"/>
  <c r="F40" i="2"/>
  <c r="G40" i="2"/>
  <c r="H40" i="2"/>
  <c r="I40" i="2"/>
  <c r="J40" i="2"/>
  <c r="C41" i="2"/>
  <c r="D41" i="2"/>
  <c r="E41" i="2"/>
  <c r="F41" i="2"/>
  <c r="G41" i="2"/>
  <c r="H41" i="2"/>
  <c r="I41" i="2"/>
  <c r="J41" i="2"/>
  <c r="C42" i="2"/>
  <c r="D42" i="2"/>
  <c r="E42" i="2"/>
  <c r="F42" i="2"/>
  <c r="G42" i="2"/>
  <c r="H42" i="2"/>
  <c r="I42" i="2"/>
  <c r="J42" i="2"/>
  <c r="C43" i="2"/>
  <c r="D43" i="2"/>
  <c r="E43" i="2"/>
  <c r="F43" i="2"/>
  <c r="G43" i="2"/>
  <c r="H43" i="2"/>
  <c r="I43" i="2"/>
  <c r="J43" i="2"/>
  <c r="C44" i="2"/>
  <c r="D44" i="2"/>
  <c r="E44" i="2"/>
  <c r="F44" i="2"/>
  <c r="G44" i="2"/>
  <c r="H44" i="2"/>
  <c r="I44" i="2"/>
  <c r="J44" i="2"/>
  <c r="C45" i="2"/>
  <c r="D45" i="2"/>
  <c r="E45" i="2"/>
  <c r="F45" i="2"/>
  <c r="G45" i="2"/>
  <c r="H45" i="2"/>
  <c r="I45" i="2"/>
  <c r="J45" i="2"/>
  <c r="C46" i="2"/>
  <c r="D46" i="2"/>
  <c r="E46" i="2"/>
  <c r="F46" i="2"/>
  <c r="G46" i="2"/>
  <c r="H46" i="2"/>
  <c r="I46" i="2"/>
  <c r="J46" i="2"/>
  <c r="C47" i="2"/>
  <c r="D47" i="2"/>
  <c r="E47" i="2"/>
  <c r="F47" i="2"/>
  <c r="G47" i="2"/>
  <c r="H47" i="2"/>
  <c r="I47" i="2"/>
  <c r="J47" i="2"/>
  <c r="C48" i="2"/>
  <c r="D48" i="2"/>
  <c r="E48" i="2"/>
  <c r="F48" i="2"/>
  <c r="G48" i="2"/>
  <c r="H48" i="2"/>
  <c r="I48" i="2"/>
  <c r="J48" i="2"/>
  <c r="C49" i="2"/>
  <c r="D49" i="2"/>
  <c r="E49" i="2"/>
  <c r="F49" i="2"/>
  <c r="G49" i="2"/>
  <c r="H49" i="2"/>
  <c r="I49" i="2"/>
  <c r="J49" i="2"/>
  <c r="C50" i="2"/>
  <c r="D50" i="2"/>
  <c r="E50" i="2"/>
  <c r="F50" i="2"/>
  <c r="G50" i="2"/>
  <c r="H50" i="2"/>
  <c r="I50" i="2"/>
  <c r="J50" i="2"/>
  <c r="C51" i="2"/>
  <c r="D51" i="2"/>
  <c r="E51" i="2"/>
  <c r="F51" i="2"/>
  <c r="G51" i="2"/>
  <c r="H51" i="2"/>
  <c r="I51" i="2"/>
  <c r="J51" i="2"/>
  <c r="C52" i="2"/>
  <c r="D52" i="2"/>
  <c r="E52" i="2"/>
  <c r="F52" i="2"/>
  <c r="G52" i="2"/>
  <c r="H52" i="2"/>
  <c r="I52" i="2"/>
  <c r="J52" i="2"/>
  <c r="C53" i="2"/>
  <c r="D53" i="2"/>
  <c r="E53" i="2"/>
  <c r="F53" i="2"/>
  <c r="G53" i="2"/>
  <c r="H53" i="2"/>
  <c r="I53" i="2"/>
  <c r="J53" i="2"/>
  <c r="J36" i="2"/>
  <c r="I36" i="2"/>
  <c r="H36" i="2"/>
  <c r="G36" i="2"/>
  <c r="F36" i="2"/>
  <c r="E36" i="2"/>
  <c r="D36" i="2"/>
  <c r="C36" i="2"/>
  <c r="N12" i="3" l="1"/>
  <c r="N15" i="3"/>
  <c r="N28" i="3"/>
  <c r="N17" i="3"/>
  <c r="N20" i="3"/>
  <c r="N23" i="3"/>
  <c r="N11" i="3"/>
  <c r="N16" i="3"/>
  <c r="N19" i="3"/>
  <c r="N18" i="3"/>
  <c r="N27" i="3"/>
</calcChain>
</file>

<file path=xl/sharedStrings.xml><?xml version="1.0" encoding="utf-8"?>
<sst xmlns="http://schemas.openxmlformats.org/spreadsheetml/2006/main" count="705" uniqueCount="129">
  <si>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</si>
  <si>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</si>
  <si>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</si>
  <si>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</si>
  <si>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</si>
  <si>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</si>
  <si>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</si>
  <si>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</si>
  <si>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</si>
  <si>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</si>
  <si>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</si>
  <si>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</si>
  <si>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</si>
  <si>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</si>
  <si>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</si>
  <si>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</si>
  <si>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</si>
  <si>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España</t>
  </si>
  <si>
    <t>Denuncias 
recibidas</t>
  </si>
  <si>
    <t>Presentada directamente por familiares</t>
  </si>
  <si>
    <t xml:space="preserve">Atestados policiales </t>
  </si>
  <si>
    <t>Parte de lesiones recibido directamente en el juzgado</t>
  </si>
  <si>
    <t>Servicios asistencia-Terceros  en general</t>
  </si>
  <si>
    <t>con denuncia victima</t>
  </si>
  <si>
    <t>con denuncia familiar</t>
  </si>
  <si>
    <t>por intervención directa policial</t>
  </si>
  <si>
    <t>Presentada directamente por victima en el juzgado</t>
  </si>
  <si>
    <t>Casos en los que la victima  se acoge a la dispensa a la obligación de declarar como testigo</t>
  </si>
  <si>
    <t>Renuncias por españolas</t>
  </si>
  <si>
    <t>Renuncias por extranjeras</t>
  </si>
  <si>
    <t>Ratio Casos en los que la victima  se acoge a la dispensa a la obligación de declarar como testigo sobre denuncias</t>
  </si>
  <si>
    <t>Total</t>
  </si>
  <si>
    <t>Por españolas</t>
  </si>
  <si>
    <t>Por extranjeras</t>
  </si>
  <si>
    <t>Mujeres víctimas de violencia de género</t>
  </si>
  <si>
    <t>Víctimas
Españolas</t>
  </si>
  <si>
    <t>Víctimas 
Extranjeras</t>
  </si>
  <si>
    <t>Incoadas</t>
  </si>
  <si>
    <t>Inadmitidas</t>
  </si>
  <si>
    <t>Adoptadas</t>
  </si>
  <si>
    <t>Denegadas</t>
  </si>
  <si>
    <t>Número</t>
  </si>
  <si>
    <t>Condenado
 Español</t>
  </si>
  <si>
    <t>Condenado  
Extranjero</t>
  </si>
  <si>
    <t>Absuelto
Español</t>
  </si>
  <si>
    <t>Absuelto Extranjero</t>
  </si>
  <si>
    <t>Numero</t>
  </si>
  <si>
    <t>Condenado Español</t>
  </si>
  <si>
    <t>Condenado Extranjero</t>
  </si>
  <si>
    <t>Absuelto 
Español</t>
  </si>
  <si>
    <t>Absuelto 
Extranjero</t>
  </si>
  <si>
    <t>Condenado
Español</t>
  </si>
  <si>
    <t>Condenado
Extranjero</t>
  </si>
  <si>
    <t>Absuelto
Extranjero</t>
  </si>
  <si>
    <t>Total 
Condenatorias</t>
  </si>
  <si>
    <t>Previa 
Conformidad</t>
  </si>
  <si>
    <t>Restantes 
Condenatorias</t>
  </si>
  <si>
    <t>Absolutorias</t>
  </si>
  <si>
    <t>Total Menores Enjuiciados</t>
  </si>
  <si>
    <t>Españoles</t>
  </si>
  <si>
    <t>Extranjeros</t>
  </si>
  <si>
    <t>Total Menores 
Enjuiciados</t>
  </si>
  <si>
    <t xml:space="preserve">TOTAL Sentencias Por delitos </t>
  </si>
  <si>
    <t>Sentencias Con imposicion de medidas</t>
  </si>
  <si>
    <t>Sentencias Sin imposicion de medidas</t>
  </si>
  <si>
    <t xml:space="preserve">Sentencias previa conformidad </t>
  </si>
  <si>
    <t>Total Sentencias por Delitos</t>
  </si>
  <si>
    <t>Sentencias  con Imposición de Medidas</t>
  </si>
  <si>
    <t>Sentencias sin Imposición de Medidas</t>
  </si>
  <si>
    <t>Sentencias previa conformidad</t>
  </si>
  <si>
    <t>Con medidas</t>
  </si>
  <si>
    <t>Sin medidas</t>
  </si>
  <si>
    <t>Remitidas
 al J.V.S.M</t>
  </si>
  <si>
    <t>Pendientes 
final trimestre</t>
  </si>
  <si>
    <t>Asuntos
 ingresados</t>
  </si>
  <si>
    <t>De O.P.</t>
  </si>
  <si>
    <t>De Resto</t>
  </si>
  <si>
    <t>Total 
Órdenes Protección</t>
  </si>
  <si>
    <t>Acordadas</t>
  </si>
  <si>
    <t>Varones</t>
  </si>
  <si>
    <t>Mujeres</t>
  </si>
  <si>
    <t>Condenada
Española</t>
  </si>
  <si>
    <t>Absuelta
Española</t>
  </si>
  <si>
    <t>Condenada
Extranjera</t>
  </si>
  <si>
    <t>Absuelta
Extranjera</t>
  </si>
  <si>
    <t>Audiencia Provincial/Procesos de Violencia de Género/Total Personas Enjuiciadas</t>
  </si>
  <si>
    <t>Audiencia Provincial/Procesos de Violencia de Género/Personas Enjuiciadas por Sexo</t>
  </si>
  <si>
    <t>Sumarios</t>
  </si>
  <si>
    <t>Procd.
Abreviados</t>
  </si>
  <si>
    <t>Procd.
Jurado</t>
  </si>
  <si>
    <t>Sentencias Condenatorias</t>
  </si>
  <si>
    <t>Sentencias Absolutorias</t>
  </si>
  <si>
    <t>Total Sentencias</t>
  </si>
  <si>
    <t>Setencias Condenatorias</t>
  </si>
  <si>
    <t xml:space="preserve">Total Setencias </t>
  </si>
  <si>
    <t>Setencias Absolutorias</t>
  </si>
  <si>
    <t>Audiencia Provincial/Procesos de Violencia de Género/Sentencias</t>
  </si>
  <si>
    <t xml:space="preserve">  Denuncias</t>
  </si>
  <si>
    <t xml:space="preserve">  Renuncias</t>
  </si>
  <si>
    <t xml:space="preserve">  Víctimas</t>
  </si>
  <si>
    <t xml:space="preserve">  Órdenes y Medidas</t>
  </si>
  <si>
    <t xml:space="preserve">  Personas Enjuiciadas</t>
  </si>
  <si>
    <t xml:space="preserve">Evolución de las Denuncias Recibidas  
</t>
  </si>
  <si>
    <t>Juzgados de Guardia/Asuntos</t>
  </si>
  <si>
    <t>Juzgados de Guardia/Órdenes de Protección</t>
  </si>
  <si>
    <t>Víctimas menores de violencia de género</t>
  </si>
  <si>
    <t>Víctimas menores
Españolas</t>
  </si>
  <si>
    <t>Víctimas menores
Extranjeras</t>
  </si>
  <si>
    <r>
      <t>Total</t>
    </r>
    <r>
      <rPr>
        <b/>
        <sz val="11"/>
        <color rgb="FFFF0000"/>
        <rFont val="Verdana"/>
        <family val="2"/>
      </rPr>
      <t>*</t>
    </r>
    <r>
      <rPr>
        <b/>
        <sz val="11"/>
        <color theme="4"/>
        <rFont val="Verdana"/>
        <family val="2"/>
      </rPr>
      <t xml:space="preserve">
Menores Tutelados víctimas de violencia</t>
    </r>
  </si>
  <si>
    <r>
      <t>Total</t>
    </r>
    <r>
      <rPr>
        <b/>
        <sz val="11"/>
        <color rgb="FFFF0000"/>
        <rFont val="Verdana"/>
        <family val="2"/>
      </rPr>
      <t>*</t>
    </r>
    <r>
      <rPr>
        <b/>
        <sz val="11"/>
        <color theme="4"/>
        <rFont val="Verdana"/>
        <family val="2"/>
      </rPr>
      <t xml:space="preserve"> Víctimas Menores Tuteladas Extranjeras</t>
    </r>
  </si>
  <si>
    <r>
      <t>Total</t>
    </r>
    <r>
      <rPr>
        <b/>
        <sz val="11"/>
        <color rgb="FFFF0000"/>
        <rFont val="Verdana"/>
        <family val="2"/>
      </rPr>
      <t xml:space="preserve">* </t>
    </r>
    <r>
      <rPr>
        <b/>
        <sz val="11"/>
        <color theme="4"/>
        <rFont val="Verdana"/>
        <family val="2"/>
      </rPr>
      <t>Víctimas Menores Tuteladas Españolas</t>
    </r>
  </si>
  <si>
    <r>
      <rPr>
        <b/>
        <sz val="11"/>
        <color rgb="FFFF0000"/>
        <rFont val="Verdana"/>
        <family val="2"/>
      </rPr>
      <t>*</t>
    </r>
    <r>
      <rPr>
        <b/>
        <sz val="11"/>
        <color theme="4"/>
        <rFont val="Verdana"/>
        <family val="2"/>
      </rPr>
      <t xml:space="preserve"> El nº Total de víctimas menores Tuteladas incluye tanto mujeres como hombres menores</t>
    </r>
  </si>
  <si>
    <t xml:space="preserve">Secciones de Violencia sobre la Mujer del T.I. </t>
  </si>
  <si>
    <t>Secciones de lo Penal del T.I./Procesos de Violencia de Género/Personas Enjuiciadas</t>
  </si>
  <si>
    <t>Secciones de lo Penal del T.I./Procesos de Violencia de Género/Sentencias</t>
  </si>
  <si>
    <t>Secciones de Menores del T.I./Procesos de Violencia de Género/Personas Enjuiciadas</t>
  </si>
  <si>
    <t>Secciones de Menores del T.I./Procesos de Violencia de Género/Sentencias</t>
  </si>
  <si>
    <t>Secciones de Instrucción en funciones de Guardia/Procesos de Violencia de Género</t>
  </si>
  <si>
    <t>Secciones de Instrucción en funciones de Guardia/Procesos de Violencia de Género/Órdenes de Protección</t>
  </si>
  <si>
    <t>2º trimestre 2025</t>
  </si>
  <si>
    <t>2º trimestre 2026</t>
  </si>
  <si>
    <t>2º trimestre 2026/2º trimestre 2025</t>
  </si>
  <si>
    <t>Evolución 
2º trimestre 2026/2º trimestre 2025</t>
  </si>
  <si>
    <t>2º trimestre 2025
Con Imposición de medidas</t>
  </si>
  <si>
    <t>2º trimestre 2025
Sin Imposicion de Medidas</t>
  </si>
  <si>
    <t>2º trimestre 2026
Con Imposición de medidas</t>
  </si>
  <si>
    <t>2º trimestre 2026
Sin Imposicion de Medidas</t>
  </si>
  <si>
    <t>Evolución
2º trimestre 2026/2º trimestre 2025
Con Imposición de medidas</t>
  </si>
  <si>
    <t>Evolución
2º trimestre 2026/2º trimestre 2025
Sin Imposición de medidas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</si>
</sst>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0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0"/>
      <name val="Arial"/>
      <family val="2"/>
    </font>
    <font>
      <b/>
      <sz val="11"/>
      <color rgb="FF4F81BD"/>
      <name val="Verdana"/>
      <family val="2"/>
    </font>
    <font>
      <sz val="11"/>
      <color theme="1"/>
      <name val="Verdana"/>
      <family val="2"/>
    </font>
    <font>
      <b/>
      <sz val="11"/>
      <color indexed="18"/>
      <name val="Verdana"/>
      <family val="2"/>
    </font>
    <font>
      <sz val="10"/>
      <color theme="1"/>
      <name val="Verdana"/>
      <family val="2"/>
    </font>
    <font>
      <b/>
      <sz val="11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4" tint="0.79995117038483843"/>
      </bottom>
      <diagonal/>
    </border>
    <border>
      <left/>
      <right style="medium">
        <color theme="0"/>
      </right>
      <top/>
      <bottom style="medium">
        <color theme="4" tint="0.7999511703848384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4" tint="0.79995117038483843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56">
    <xf numFmtId="0" fontId="0" fillId="0" borderId="0" xfId="0"/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2" borderId="0" xfId="1" applyFont="1" applyFill="1" applyAlignment="1">
      <alignment horizontal="left" vertical="center"/>
    </xf>
    <xf numFmtId="0" fontId="0" fillId="2" borderId="0" xfId="0" applyFill="1"/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0" fontId="5" fillId="5" borderId="7" xfId="0" applyFont="1" applyFill="1" applyBorder="1" applyAlignment="1" applyProtection="1">
      <alignment horizontal="center" vertical="center" wrapText="1"/>
      <protection locked="0"/>
    </xf>
    <xf numFmtId="3" fontId="9" fillId="0" borderId="2" xfId="0" applyNumberFormat="1" applyFont="1" applyBorder="1" applyAlignment="1">
      <alignment horizontal="right" vertical="center"/>
    </xf>
    <xf numFmtId="3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2"/>
    <xf numFmtId="164" fontId="9" fillId="0" borderId="2" xfId="0" applyNumberFormat="1" applyFont="1" applyBorder="1" applyAlignment="1">
      <alignment horizontal="right" vertical="center"/>
    </xf>
    <xf numFmtId="164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1" applyAlignment="1">
      <alignment vertical="center"/>
    </xf>
    <xf numFmtId="0" fontId="4" fillId="0" borderId="0" xfId="1"/>
    <xf numFmtId="0" fontId="11" fillId="0" borderId="0" xfId="0" applyFont="1"/>
    <xf numFmtId="0" fontId="5" fillId="5" borderId="26" xfId="0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3" fontId="3" fillId="0" borderId="2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165" fontId="9" fillId="0" borderId="2" xfId="0" applyNumberFormat="1" applyFont="1" applyBorder="1" applyAlignment="1">
      <alignment horizontal="right" vertical="center"/>
    </xf>
    <xf numFmtId="165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1" applyFont="1" applyAlignment="1">
      <alignment horizontal="left" vertical="center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5" fillId="5" borderId="7" xfId="0" applyFont="1" applyFill="1" applyBorder="1" applyAlignment="1" applyProtection="1">
      <alignment horizontal="center" vertical="center" wrapText="1"/>
      <protection locked="0"/>
    </xf>
    <xf numFmtId="0" fontId="5" fillId="5" borderId="1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7" xfId="0" applyFont="1" applyFill="1" applyBorder="1" applyAlignment="1" applyProtection="1">
      <alignment horizontal="center" vertical="center" wrapText="1"/>
      <protection locked="0"/>
    </xf>
    <xf numFmtId="0" fontId="5" fillId="5" borderId="9" xfId="0" applyFont="1" applyFill="1" applyBorder="1" applyAlignment="1" applyProtection="1">
      <alignment horizontal="center" vertical="center" wrapText="1"/>
      <protection locked="0"/>
    </xf>
    <xf numFmtId="0" fontId="5" fillId="5" borderId="17" xfId="0" applyFont="1" applyFill="1" applyBorder="1" applyAlignment="1" applyProtection="1">
      <alignment horizontal="center" vertical="center" wrapText="1"/>
      <protection locked="0"/>
    </xf>
    <xf numFmtId="0" fontId="5" fillId="5" borderId="14" xfId="0" applyFont="1" applyFill="1" applyBorder="1" applyAlignment="1" applyProtection="1">
      <alignment horizontal="center" vertical="center" wrapText="1"/>
      <protection locked="0"/>
    </xf>
    <xf numFmtId="0" fontId="5" fillId="5" borderId="15" xfId="0" applyFont="1" applyFill="1" applyBorder="1" applyAlignment="1" applyProtection="1">
      <alignment horizontal="center" vertical="center" wrapText="1"/>
      <protection locked="0"/>
    </xf>
    <xf numFmtId="0" fontId="5" fillId="5" borderId="16" xfId="0" applyFont="1" applyFill="1" applyBorder="1" applyAlignment="1" applyProtection="1">
      <alignment horizontal="center" vertical="center" wrapText="1"/>
      <protection locked="0"/>
    </xf>
    <xf numFmtId="0" fontId="6" fillId="4" borderId="15" xfId="0" applyFont="1" applyFill="1" applyBorder="1" applyAlignment="1" applyProtection="1">
      <alignment horizontal="center" vertical="center" wrapText="1"/>
      <protection locked="0"/>
    </xf>
    <xf numFmtId="0" fontId="5" fillId="5" borderId="10" xfId="0" applyFont="1" applyFill="1" applyBorder="1" applyAlignment="1" applyProtection="1">
      <alignment horizontal="center" vertical="center" wrapText="1"/>
      <protection locked="0"/>
    </xf>
    <xf numFmtId="0" fontId="5" fillId="5" borderId="11" xfId="0" applyFont="1" applyFill="1" applyBorder="1" applyAlignment="1" applyProtection="1">
      <alignment horizontal="center" vertical="center" wrapText="1"/>
      <protection locked="0"/>
    </xf>
    <xf numFmtId="0" fontId="5" fillId="5" borderId="12" xfId="0" applyFont="1" applyFill="1" applyBorder="1" applyAlignment="1" applyProtection="1">
      <alignment horizontal="center" vertical="center" wrapText="1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0" fontId="5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5" fillId="5" borderId="21" xfId="0" applyFont="1" applyFill="1" applyBorder="1" applyAlignment="1" applyProtection="1">
      <alignment horizontal="center" vertical="center" wrapText="1"/>
      <protection locked="0"/>
    </xf>
    <xf numFmtId="0" fontId="5" fillId="5" borderId="2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4" borderId="23" xfId="0" applyFont="1" applyFill="1" applyBorder="1" applyAlignment="1" applyProtection="1">
      <alignment horizontal="center" vertical="center" wrapText="1"/>
      <protection locked="0"/>
    </xf>
    <xf numFmtId="0" fontId="6" fillId="4" borderId="22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5" fillId="5" borderId="24" xfId="0" applyFont="1" applyFill="1" applyBorder="1" applyAlignment="1" applyProtection="1">
      <alignment horizontal="center" vertical="center" wrapText="1"/>
      <protection locked="0"/>
    </xf>
    <xf numFmtId="0" fontId="5" fillId="5" borderId="25" xfId="0" applyFont="1" applyFill="1" applyBorder="1" applyAlignment="1" applyProtection="1">
      <alignment horizontal="center" vertical="center" wrapText="1"/>
      <protection locked="0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85725</xdr:rowOff>
    </xdr:from>
    <xdr:to>
      <xdr:col>16</xdr:col>
      <xdr:colOff>342900</xdr:colOff>
      <xdr:row>9</xdr:row>
      <xdr:rowOff>114300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725" y="85725"/>
          <a:ext cx="13668375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DATOS Y EVOLUCIONES EN LOS PROCESOS DE VIOLENCIA DE GÉNERO</a:t>
          </a:r>
        </a:p>
        <a:p>
          <a:pPr marL="72000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>
    <xdr:from>
      <xdr:col>0</xdr:col>
      <xdr:colOff>171450</xdr:colOff>
      <xdr:row>10</xdr:row>
      <xdr:rowOff>57150</xdr:rowOff>
    </xdr:from>
    <xdr:to>
      <xdr:col>16</xdr:col>
      <xdr:colOff>314325</xdr:colOff>
      <xdr:row>12</xdr:row>
      <xdr:rowOff>123825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1450" y="1676400"/>
          <a:ext cx="13563600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 de 2026</a:t>
          </a:r>
        </a:p>
      </xdr:txBody>
    </xdr:sp>
    <xdr:clientData/>
  </xdr:twoCellAnchor>
  <xdr:twoCellAnchor editAs="oneCell">
    <xdr:from>
      <xdr:col>0</xdr:col>
      <xdr:colOff>214465</xdr:colOff>
      <xdr:row>1</xdr:row>
      <xdr:rowOff>28574</xdr:rowOff>
    </xdr:from>
    <xdr:to>
      <xdr:col>1</xdr:col>
      <xdr:colOff>476795</xdr:colOff>
      <xdr:row>9</xdr:row>
      <xdr:rowOff>19050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214465" y="190499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</xdr:row>
      <xdr:rowOff>57150</xdr:rowOff>
    </xdr:from>
    <xdr:to>
      <xdr:col>10</xdr:col>
      <xdr:colOff>704850</xdr:colOff>
      <xdr:row>5</xdr:row>
      <xdr:rowOff>19050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668375" y="381000"/>
          <a:ext cx="695325" cy="4476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1</xdr:col>
      <xdr:colOff>2</xdr:colOff>
      <xdr:row>1</xdr:row>
      <xdr:rowOff>0</xdr:rowOff>
    </xdr:from>
    <xdr:to>
      <xdr:col>9</xdr:col>
      <xdr:colOff>1266826</xdr:colOff>
      <xdr:row>3</xdr:row>
      <xdr:rowOff>95250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38202" y="0"/>
          <a:ext cx="126587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9</xdr:col>
      <xdr:colOff>1285876</xdr:colOff>
      <xdr:row>6</xdr:row>
      <xdr:rowOff>152400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38200" y="485775"/>
          <a:ext cx="12677776" cy="4762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ctr"/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 PRESENTADAS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Y SU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EVOLUCIÓN</a:t>
          </a:r>
          <a:endParaRPr lang="es-ES" sz="14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</xdr:row>
      <xdr:rowOff>28576</xdr:rowOff>
    </xdr:from>
    <xdr:to>
      <xdr:col>9</xdr:col>
      <xdr:colOff>1790700</xdr:colOff>
      <xdr:row>6</xdr:row>
      <xdr:rowOff>257176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66750" y="676276"/>
          <a:ext cx="12677775" cy="5524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RENUNCIAS (La victima se acoge a la dispensa a la  obligacion de declarar como testigo, Art. 416 L.E.CRIM)          </a:t>
          </a:r>
        </a:p>
      </xdr:txBody>
    </xdr:sp>
    <xdr:clientData/>
  </xdr:twoCellAnchor>
  <xdr:twoCellAnchor>
    <xdr:from>
      <xdr:col>10</xdr:col>
      <xdr:colOff>409575</xdr:colOff>
      <xdr:row>3</xdr:row>
      <xdr:rowOff>0</xdr:rowOff>
    </xdr:from>
    <xdr:to>
      <xdr:col>11</xdr:col>
      <xdr:colOff>142875</xdr:colOff>
      <xdr:row>6</xdr:row>
      <xdr:rowOff>9525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916025" y="485775"/>
          <a:ext cx="695325" cy="4953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9</xdr:col>
      <xdr:colOff>1762124</xdr:colOff>
      <xdr:row>3</xdr:row>
      <xdr:rowOff>95250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38200" y="0"/>
          <a:ext cx="126587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11</xdr:col>
      <xdr:colOff>666750</xdr:colOff>
      <xdr:row>3</xdr:row>
      <xdr:rowOff>95250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61976" y="161925"/>
          <a:ext cx="126587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28575</xdr:colOff>
      <xdr:row>3</xdr:row>
      <xdr:rowOff>161924</xdr:rowOff>
    </xdr:from>
    <xdr:to>
      <xdr:col>11</xdr:col>
      <xdr:colOff>647699</xdr:colOff>
      <xdr:row>7</xdr:row>
      <xdr:rowOff>219075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685800" y="647699"/>
          <a:ext cx="12611099" cy="704851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MUJERES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QUE APARECEN COMO VÍCTIMAS EN LAS DENUNCIAS PRESENTADAS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Y SU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EVOLUCIÓN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</a:t>
          </a:r>
        </a:p>
      </xdr:txBody>
    </xdr:sp>
    <xdr:clientData/>
  </xdr:twoCellAnchor>
  <xdr:twoCellAnchor>
    <xdr:from>
      <xdr:col>12</xdr:col>
      <xdr:colOff>447675</xdr:colOff>
      <xdr:row>2</xdr:row>
      <xdr:rowOff>104775</xdr:rowOff>
    </xdr:from>
    <xdr:to>
      <xdr:col>12</xdr:col>
      <xdr:colOff>1143000</xdr:colOff>
      <xdr:row>6</xdr:row>
      <xdr:rowOff>0</xdr:rowOff>
    </xdr:to>
    <xdr:sp macro="" textlink="">
      <xdr:nvSpPr>
        <xdr:cNvPr id="7" name="6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4097000" y="428625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</xdr:row>
      <xdr:rowOff>28575</xdr:rowOff>
    </xdr:from>
    <xdr:to>
      <xdr:col>13</xdr:col>
      <xdr:colOff>838200</xdr:colOff>
      <xdr:row>7</xdr:row>
      <xdr:rowOff>314325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847725" y="676275"/>
          <a:ext cx="13144500" cy="7715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TOTAL ÓRDENES DE PROTECCIÓN Y MEDIDAS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PROTECCIÓN Y SEGURIDAD DE LAS VÍCTIMAS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(Art. 544 bis y ter)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Y SU EVOLUCIÓN</a:t>
          </a:r>
        </a:p>
      </xdr:txBody>
    </xdr:sp>
    <xdr:clientData/>
  </xdr:twoCellAnchor>
  <xdr:twoCellAnchor>
    <xdr:from>
      <xdr:col>14</xdr:col>
      <xdr:colOff>295275</xdr:colOff>
      <xdr:row>1</xdr:row>
      <xdr:rowOff>133350</xdr:rowOff>
    </xdr:from>
    <xdr:to>
      <xdr:col>14</xdr:col>
      <xdr:colOff>990600</xdr:colOff>
      <xdr:row>5</xdr:row>
      <xdr:rowOff>28575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4049375" y="295275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838199</xdr:colOff>
      <xdr:row>1</xdr:row>
      <xdr:rowOff>0</xdr:rowOff>
    </xdr:from>
    <xdr:to>
      <xdr:col>13</xdr:col>
      <xdr:colOff>752475</xdr:colOff>
      <xdr:row>3</xdr:row>
      <xdr:rowOff>95250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838199" y="161925"/>
          <a:ext cx="13068301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19050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38200" y="161925"/>
          <a:ext cx="97059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11</xdr:col>
      <xdr:colOff>38101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47726" y="676275"/>
          <a:ext cx="971550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Y SU EVOLUCIÓN</a:t>
          </a:r>
        </a:p>
      </xdr:txBody>
    </xdr:sp>
    <xdr:clientData/>
  </xdr:twoCellAnchor>
  <xdr:twoCellAnchor>
    <xdr:from>
      <xdr:col>12</xdr:col>
      <xdr:colOff>47625</xdr:colOff>
      <xdr:row>1</xdr:row>
      <xdr:rowOff>123825</xdr:rowOff>
    </xdr:from>
    <xdr:to>
      <xdr:col>13</xdr:col>
      <xdr:colOff>38100</xdr:colOff>
      <xdr:row>5</xdr:row>
      <xdr:rowOff>19050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1487150" y="285750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14</xdr:col>
      <xdr:colOff>552451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838201" y="161925"/>
          <a:ext cx="127063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14</xdr:col>
      <xdr:colOff>568006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847725" y="676275"/>
          <a:ext cx="1271238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 Y SU EVOLUCIÓN        </a:t>
          </a:r>
        </a:p>
      </xdr:txBody>
    </xdr:sp>
    <xdr:clientData/>
  </xdr:twoCellAnchor>
  <xdr:twoCellAnchor>
    <xdr:from>
      <xdr:col>15</xdr:col>
      <xdr:colOff>161925</xdr:colOff>
      <xdr:row>1</xdr:row>
      <xdr:rowOff>85725</xdr:rowOff>
    </xdr:from>
    <xdr:to>
      <xdr:col>16</xdr:col>
      <xdr:colOff>142875</xdr:colOff>
      <xdr:row>4</xdr:row>
      <xdr:rowOff>142875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3658850" y="247650"/>
          <a:ext cx="7524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714375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7225" y="161925"/>
          <a:ext cx="118967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 T.I./PROCESOS DE VIOLENCIA DE GÉNERO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729242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66750" y="676275"/>
          <a:ext cx="11902067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Y SU EVOLUCIÓN</a:t>
          </a:r>
        </a:p>
      </xdr:txBody>
    </xdr:sp>
    <xdr:clientData/>
  </xdr:twoCellAnchor>
  <xdr:twoCellAnchor>
    <xdr:from>
      <xdr:col>11</xdr:col>
      <xdr:colOff>276225</xdr:colOff>
      <xdr:row>2</xdr:row>
      <xdr:rowOff>28575</xdr:rowOff>
    </xdr:from>
    <xdr:to>
      <xdr:col>11</xdr:col>
      <xdr:colOff>971550</xdr:colOff>
      <xdr:row>5</xdr:row>
      <xdr:rowOff>85725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2830175" y="352425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11</xdr:col>
      <xdr:colOff>1085851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57226" y="161925"/>
          <a:ext cx="126682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del T.I./PROCESOS DE VIOLENCIA DE GÉNERO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11</xdr:col>
      <xdr:colOff>1101063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66750" y="676275"/>
          <a:ext cx="12673938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MENORES ENJUICIADOS POR DELITO Y SU EVOLUCIÓN</a:t>
          </a:r>
        </a:p>
      </xdr:txBody>
    </xdr:sp>
    <xdr:clientData/>
  </xdr:twoCellAnchor>
  <xdr:twoCellAnchor>
    <xdr:from>
      <xdr:col>12</xdr:col>
      <xdr:colOff>485775</xdr:colOff>
      <xdr:row>1</xdr:row>
      <xdr:rowOff>142875</xdr:rowOff>
    </xdr:from>
    <xdr:to>
      <xdr:col>13</xdr:col>
      <xdr:colOff>314325</xdr:colOff>
      <xdr:row>5</xdr:row>
      <xdr:rowOff>38100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3515975" y="304800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9</xdr:col>
      <xdr:colOff>1447801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57226" y="161925"/>
          <a:ext cx="129921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del T.I./PROCESOS DE VIOLENCIA DE GÉNERO 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9</xdr:col>
      <xdr:colOff>1462124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666750" y="676275"/>
          <a:ext cx="12996899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Y SU EVOLUCIÓN</a:t>
          </a:r>
        </a:p>
      </xdr:txBody>
    </xdr:sp>
    <xdr:clientData/>
  </xdr:twoCellAnchor>
  <xdr:twoCellAnchor>
    <xdr:from>
      <xdr:col>10</xdr:col>
      <xdr:colOff>161925</xdr:colOff>
      <xdr:row>2</xdr:row>
      <xdr:rowOff>28575</xdr:rowOff>
    </xdr:from>
    <xdr:to>
      <xdr:col>10</xdr:col>
      <xdr:colOff>857250</xdr:colOff>
      <xdr:row>5</xdr:row>
      <xdr:rowOff>85725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13839825" y="352425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56167" y="158750"/>
          <a:ext cx="13123333" cy="9525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SECCIONES DE INSTRUCCIÓN SIN COMPETENCIA EN VIOLENCIA SOBRE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LA MUJER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Y EN FUNCIONES DE GUARDIA/PROCESOS DE VIOLENCIA DE GÉNERO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0</xdr:colOff>
      <xdr:row>7</xdr:row>
      <xdr:rowOff>114300</xdr:rowOff>
    </xdr:from>
    <xdr:to>
      <xdr:col>13</xdr:col>
      <xdr:colOff>1182158</xdr:colOff>
      <xdr:row>9</xdr:row>
      <xdr:rowOff>66675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657225" y="1247775"/>
          <a:ext cx="13088408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INGRESADOS Y SU EVOLUCIÓN</a:t>
          </a:r>
        </a:p>
      </xdr:txBody>
    </xdr:sp>
    <xdr:clientData/>
  </xdr:twoCellAnchor>
  <xdr:twoCellAnchor>
    <xdr:from>
      <xdr:col>15</xdr:col>
      <xdr:colOff>53976</xdr:colOff>
      <xdr:row>2</xdr:row>
      <xdr:rowOff>88901</xdr:rowOff>
    </xdr:from>
    <xdr:to>
      <xdr:col>16</xdr:col>
      <xdr:colOff>130175</xdr:colOff>
      <xdr:row>5</xdr:row>
      <xdr:rowOff>79376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14817726" y="406401"/>
          <a:ext cx="742949" cy="4667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161923</xdr:rowOff>
    </xdr:from>
    <xdr:to>
      <xdr:col>11</xdr:col>
      <xdr:colOff>0</xdr:colOff>
      <xdr:row>8</xdr:row>
      <xdr:rowOff>47624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657225" y="161923"/>
          <a:ext cx="12725400" cy="118110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SECCIONES DE INSTRUCCIÓN SIN COMPETENCIA EN VIOLENCIA SOBRE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LA MUJER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Y EN FUNCIONES DE GUARDIA/PROCESOS DE VIOLENCIA DE GÉNERO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</xdr:row>
      <xdr:rowOff>38100</xdr:rowOff>
    </xdr:from>
    <xdr:to>
      <xdr:col>11</xdr:col>
      <xdr:colOff>9525</xdr:colOff>
      <xdr:row>10</xdr:row>
      <xdr:rowOff>152400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838200" y="1333500"/>
          <a:ext cx="1273492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PROTECCIÓN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Y SU EVOLUCIÓN</a:t>
          </a:r>
        </a:p>
      </xdr:txBody>
    </xdr:sp>
    <xdr:clientData/>
  </xdr:twoCellAnchor>
  <xdr:twoCellAnchor>
    <xdr:from>
      <xdr:col>11</xdr:col>
      <xdr:colOff>190501</xdr:colOff>
      <xdr:row>5</xdr:row>
      <xdr:rowOff>123826</xdr:rowOff>
    </xdr:from>
    <xdr:to>
      <xdr:col>12</xdr:col>
      <xdr:colOff>114300</xdr:colOff>
      <xdr:row>9</xdr:row>
      <xdr:rowOff>114301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13573126" y="933451"/>
          <a:ext cx="761999" cy="6381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581025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657225" y="161925"/>
          <a:ext cx="126968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PROVINCIALES/PROCESOS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VIOLENCIA DE GÉNERO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14</xdr:col>
      <xdr:colOff>596576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666750" y="676275"/>
          <a:ext cx="1270285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TOTAL PERSONAS ENJUICIADAS Y SU EVOLUCIÓN</a:t>
          </a:r>
        </a:p>
      </xdr:txBody>
    </xdr:sp>
    <xdr:clientData/>
  </xdr:twoCellAnchor>
  <xdr:twoCellAnchor>
    <xdr:from>
      <xdr:col>14</xdr:col>
      <xdr:colOff>876299</xdr:colOff>
      <xdr:row>2</xdr:row>
      <xdr:rowOff>19050</xdr:rowOff>
    </xdr:from>
    <xdr:to>
      <xdr:col>15</xdr:col>
      <xdr:colOff>638174</xdr:colOff>
      <xdr:row>5</xdr:row>
      <xdr:rowOff>76200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13620749" y="342900"/>
          <a:ext cx="7143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15</xdr:col>
      <xdr:colOff>219076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657226" y="161925"/>
          <a:ext cx="127063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PROVINCIALES/PROCESOS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VIOLENCIA DE GÉNERO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15</xdr:col>
      <xdr:colOff>234631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666750" y="676275"/>
          <a:ext cx="1271238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 EN PRIMERA INSTANCIA Y SU EVOLUCIÓN</a:t>
          </a:r>
        </a:p>
      </xdr:txBody>
    </xdr:sp>
    <xdr:clientData/>
  </xdr:twoCellAnchor>
  <xdr:twoCellAnchor>
    <xdr:from>
      <xdr:col>16</xdr:col>
      <xdr:colOff>28574</xdr:colOff>
      <xdr:row>2</xdr:row>
      <xdr:rowOff>76201</xdr:rowOff>
    </xdr:from>
    <xdr:to>
      <xdr:col>16</xdr:col>
      <xdr:colOff>723899</xdr:colOff>
      <xdr:row>5</xdr:row>
      <xdr:rowOff>47626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13515974" y="400051"/>
          <a:ext cx="695325" cy="4572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600075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657225" y="161925"/>
          <a:ext cx="126968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PROVINCIALES/PROCESOS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VIOLENCIA DE GÉNERO </a:t>
          </a: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14</xdr:col>
      <xdr:colOff>615626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666750" y="676275"/>
          <a:ext cx="1270285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ENJUICIADAS POR SEXO Y SU EVOLUCIÓN</a:t>
          </a:r>
        </a:p>
      </xdr:txBody>
    </xdr:sp>
    <xdr:clientData/>
  </xdr:twoCellAnchor>
  <xdr:twoCellAnchor>
    <xdr:from>
      <xdr:col>15</xdr:col>
      <xdr:colOff>180975</xdr:colOff>
      <xdr:row>2</xdr:row>
      <xdr:rowOff>9525</xdr:rowOff>
    </xdr:from>
    <xdr:to>
      <xdr:col>16</xdr:col>
      <xdr:colOff>114300</xdr:colOff>
      <xdr:row>5</xdr:row>
      <xdr:rowOff>66675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13573125" y="333375"/>
          <a:ext cx="7143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L34"/>
  <sheetViews>
    <sheetView tabSelected="1" workbookViewId="0"/>
  </sheetViews>
  <sheetFormatPr baseColWidth="10" defaultRowHeight="12.75" x14ac:dyDescent="0.2"/>
  <cols>
    <col min="5" max="5" width="12.75" customWidth="1"/>
  </cols>
  <sheetData>
    <row r="16" spans="2:6" ht="14.25" x14ac:dyDescent="0.2">
      <c r="B16" s="26" t="s">
        <v>112</v>
      </c>
      <c r="C16" s="26"/>
      <c r="D16" s="26"/>
      <c r="E16" s="26"/>
      <c r="F16" s="26"/>
    </row>
    <row r="17" spans="2:12" ht="14.25" x14ac:dyDescent="0.2">
      <c r="B17" s="1"/>
      <c r="C17" s="1"/>
      <c r="D17" s="1"/>
      <c r="E17" s="1"/>
      <c r="F17" s="1"/>
    </row>
    <row r="18" spans="2:12" ht="14.25" x14ac:dyDescent="0.2">
      <c r="B18" s="26" t="s">
        <v>97</v>
      </c>
      <c r="C18" s="26"/>
      <c r="D18" s="26"/>
      <c r="E18" s="26"/>
      <c r="F18" s="1"/>
    </row>
    <row r="19" spans="2:12" ht="14.25" x14ac:dyDescent="0.2">
      <c r="B19" s="26" t="s">
        <v>98</v>
      </c>
      <c r="C19" s="26"/>
      <c r="D19" s="26"/>
      <c r="E19" s="26"/>
      <c r="F19" s="1"/>
    </row>
    <row r="20" spans="2:12" ht="14.25" x14ac:dyDescent="0.2">
      <c r="B20" s="26" t="s">
        <v>99</v>
      </c>
      <c r="C20" s="26"/>
      <c r="D20" s="26"/>
      <c r="E20" s="26"/>
      <c r="F20" s="1"/>
    </row>
    <row r="21" spans="2:12" ht="14.25" x14ac:dyDescent="0.2">
      <c r="B21" s="26" t="s">
        <v>100</v>
      </c>
      <c r="C21" s="26"/>
      <c r="D21" s="26"/>
      <c r="E21" s="26"/>
      <c r="F21" s="1"/>
    </row>
    <row r="22" spans="2:12" ht="14.25" x14ac:dyDescent="0.2">
      <c r="B22" s="1" t="s">
        <v>101</v>
      </c>
      <c r="C22" s="1"/>
      <c r="D22" s="1"/>
      <c r="E22" s="1"/>
      <c r="F22" s="1"/>
    </row>
    <row r="23" spans="2:12" ht="14.25" x14ac:dyDescent="0.2">
      <c r="B23" s="3"/>
      <c r="C23" s="3"/>
      <c r="D23" s="3"/>
      <c r="E23" s="3"/>
      <c r="F23" s="3"/>
      <c r="G23" s="4"/>
      <c r="H23" s="4"/>
      <c r="I23" s="4"/>
    </row>
    <row r="24" spans="2:12" ht="15" x14ac:dyDescent="0.25">
      <c r="B24" s="2" t="s">
        <v>113</v>
      </c>
      <c r="C24" s="2"/>
      <c r="D24" s="16"/>
      <c r="E24" s="16"/>
      <c r="F24" s="16"/>
      <c r="G24" s="16"/>
      <c r="H24" s="17"/>
      <c r="I24" s="17"/>
    </row>
    <row r="25" spans="2:12" ht="15" customHeight="1" x14ac:dyDescent="0.2">
      <c r="B25" s="26" t="s">
        <v>114</v>
      </c>
      <c r="C25" s="26"/>
      <c r="D25" s="26"/>
      <c r="E25" s="26"/>
      <c r="F25" s="26"/>
      <c r="G25" s="26"/>
      <c r="H25" s="26"/>
      <c r="I25" s="26"/>
    </row>
    <row r="26" spans="2:12" ht="14.25" x14ac:dyDescent="0.2">
      <c r="B26" s="26" t="s">
        <v>115</v>
      </c>
      <c r="C26" s="26"/>
      <c r="D26" s="26"/>
      <c r="E26" s="26"/>
      <c r="F26" s="26"/>
      <c r="G26" s="26"/>
      <c r="H26" s="26"/>
      <c r="I26" s="26"/>
    </row>
    <row r="27" spans="2:12" ht="14.25" x14ac:dyDescent="0.2">
      <c r="B27" s="26" t="s">
        <v>116</v>
      </c>
      <c r="C27" s="26"/>
      <c r="D27" s="26"/>
      <c r="E27" s="26"/>
      <c r="F27" s="26"/>
      <c r="G27" s="26"/>
      <c r="H27" s="26"/>
      <c r="I27" s="26"/>
    </row>
    <row r="28" spans="2:12" ht="14.25" x14ac:dyDescent="0.2">
      <c r="B28" s="26" t="s">
        <v>117</v>
      </c>
      <c r="C28" s="26"/>
      <c r="D28" s="26"/>
      <c r="E28" s="26"/>
      <c r="F28" s="26"/>
      <c r="G28" s="26"/>
      <c r="H28" s="26"/>
      <c r="I28" s="26"/>
    </row>
    <row r="29" spans="2:12" ht="14.25" x14ac:dyDescent="0.2">
      <c r="B29" s="26" t="s">
        <v>118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2:12" ht="14.25" x14ac:dyDescent="0.2">
      <c r="B30" s="26" t="s">
        <v>103</v>
      </c>
      <c r="C30" s="26"/>
      <c r="D30" s="26"/>
      <c r="E30" s="26"/>
      <c r="F30" s="1"/>
      <c r="G30" s="1"/>
      <c r="H30" s="1"/>
      <c r="I30" s="1"/>
      <c r="J30" s="1"/>
      <c r="K30" s="1"/>
      <c r="L30" s="1"/>
    </row>
    <row r="31" spans="2:12" ht="14.25" x14ac:dyDescent="0.2">
      <c r="B31" s="26" t="s">
        <v>104</v>
      </c>
      <c r="C31" s="26"/>
      <c r="D31" s="26"/>
      <c r="E31" s="26"/>
      <c r="F31" s="1"/>
      <c r="G31" s="1"/>
      <c r="H31" s="1"/>
      <c r="I31" s="1"/>
      <c r="J31" s="1"/>
      <c r="K31" s="1"/>
      <c r="L31" s="1"/>
    </row>
    <row r="32" spans="2:12" ht="14.25" x14ac:dyDescent="0.2">
      <c r="B32" s="26" t="s">
        <v>85</v>
      </c>
      <c r="C32" s="26"/>
      <c r="D32" s="26"/>
      <c r="E32" s="26"/>
      <c r="F32" s="26"/>
      <c r="G32" s="26"/>
      <c r="H32" s="26"/>
      <c r="I32" s="26"/>
    </row>
    <row r="33" spans="2:9" ht="14.25" x14ac:dyDescent="0.2">
      <c r="B33" s="26" t="s">
        <v>86</v>
      </c>
      <c r="C33" s="26"/>
      <c r="D33" s="26"/>
      <c r="E33" s="26"/>
      <c r="F33" s="26"/>
      <c r="G33" s="26"/>
      <c r="H33" s="26"/>
      <c r="I33" s="26"/>
    </row>
    <row r="34" spans="2:9" ht="14.25" x14ac:dyDescent="0.2">
      <c r="B34" s="26" t="s">
        <v>96</v>
      </c>
      <c r="C34" s="26"/>
      <c r="D34" s="26"/>
      <c r="E34" s="26"/>
      <c r="F34" s="26"/>
      <c r="G34" s="26"/>
      <c r="H34" s="26"/>
      <c r="I34" s="26"/>
    </row>
  </sheetData>
  <mergeCells count="19">
    <mergeCell ref="B16:F16"/>
    <mergeCell ref="B28:I28"/>
    <mergeCell ref="B32:I32"/>
    <mergeCell ref="B18:C18"/>
    <mergeCell ref="D18:E18"/>
    <mergeCell ref="B19:C19"/>
    <mergeCell ref="D19:E19"/>
    <mergeCell ref="B20:C20"/>
    <mergeCell ref="D20:E20"/>
    <mergeCell ref="B21:C21"/>
    <mergeCell ref="D21:E21"/>
    <mergeCell ref="B26:I26"/>
    <mergeCell ref="B34:I34"/>
    <mergeCell ref="B25:I25"/>
    <mergeCell ref="B27:I27"/>
    <mergeCell ref="B33:I33"/>
    <mergeCell ref="B29:L29"/>
    <mergeCell ref="B30:E30"/>
    <mergeCell ref="B31:E31"/>
  </mergeCells>
  <hyperlinks>
    <hyperlink ref="B18" location="'Evolución Denuncias'!A1" display="Denuncias" xr:uid="{00000000-0004-0000-0000-000000000000}"/>
    <hyperlink ref="B19" location="'Evolución Renuncias'!A1" display="Renuncias" xr:uid="{00000000-0004-0000-0000-000001000000}"/>
    <hyperlink ref="B20" location="'Evolución Víctimas'!A1" display="Víctimas" xr:uid="{00000000-0004-0000-0000-000002000000}"/>
    <hyperlink ref="B21" location="'Total Órdenes y Medidas'!A1" display="Órdenes y Medidas" xr:uid="{00000000-0004-0000-0000-000003000000}"/>
    <hyperlink ref="B22" location="'Personas Enjuiciadas'!A1" display="Personas Enjuiciadas" xr:uid="{00000000-0004-0000-0000-000004000000}"/>
    <hyperlink ref="B32" location="Aud.Prov.!A1" display="Audiencia Provincial" xr:uid="{00000000-0004-0000-0000-000005000000}"/>
    <hyperlink ref="B24" location="Penal!A1" display="Juzgado de lo Penal" xr:uid="{00000000-0004-0000-0000-000006000000}"/>
    <hyperlink ref="B26" location="'Jdos Menores_Personas Enjuiciad'!A1" display="Juzgados de Menores/Procesos de Violencia de Género/Personas Enjuiciadas" xr:uid="{00000000-0004-0000-0000-000007000000}"/>
    <hyperlink ref="B28" location="Guardia!A1" display="Juzgado de Instrucción en funciones de Guardia" xr:uid="{00000000-0004-0000-0000-000008000000}"/>
    <hyperlink ref="B20:C20" location="'Evolución Víctimas'!A1" display="Víctimas" xr:uid="{00000000-0004-0000-0000-000009000000}"/>
    <hyperlink ref="B21:C21" location="'Evolución Órdenes y Medidas'!A1" display="Órdenes y Medidas" xr:uid="{00000000-0004-0000-0000-00000A000000}"/>
    <hyperlink ref="B22:C22" location="'Personas Enjuiciadas'!A1" display="Personas Enjuiciadas" xr:uid="{00000000-0004-0000-0000-00000B000000}"/>
    <hyperlink ref="B24:I24" location="'Jdos Penal_Personas Enjuiciadas'!A1" display="Juzgados de lo Penal/Procesos de Violencia de Género/Personas Enjuiciadas" xr:uid="{00000000-0004-0000-0000-00000C000000}"/>
    <hyperlink ref="B25" location="'Jdos Penal_Sentencias'!A1" display="Juzgados de lo Penal/Procesos de Violencia de Género/Sentencias" xr:uid="{00000000-0004-0000-0000-00000D000000}"/>
    <hyperlink ref="B27" location="'Jdos Menores_Personas Enjuiciad'!A1" display="Juzgados de Menores/Procesos de Violencia de Género/Personas Enjuiciadas" xr:uid="{00000000-0004-0000-0000-00000E000000}"/>
    <hyperlink ref="B27:I27" location="'Jdos Menores_Sentencias'!A1" display="Juzgados de Menores/Procesos de Violencia de Género/Sentencias" xr:uid="{00000000-0004-0000-0000-00000F000000}"/>
    <hyperlink ref="B28:I28" location="'Jdos Guardia_Asuntos'!A1" display="Juzgados de Instrucción en funciones de Guardia/Procesos de Violencia de Género" xr:uid="{00000000-0004-0000-0000-000010000000}"/>
    <hyperlink ref="B29" location="Guardia!A1" display="Juzgado de Instrucción en funciones de Guardia" xr:uid="{00000000-0004-0000-0000-000011000000}"/>
    <hyperlink ref="B29:I29" location="'Jdos Guardia_Órdenes Protección'!A1" display="Juzgados de Instrucción en funciones de Guardia/Procesos de Violencia de Género" xr:uid="{00000000-0004-0000-0000-000012000000}"/>
    <hyperlink ref="B32:I32" location="'Audiencias_Pers Enjuiciadas'!A1" display="Audiencia Provincial/Procesos de Violencia de Género/Total Personas Enjuiciadas" xr:uid="{00000000-0004-0000-0000-000013000000}"/>
    <hyperlink ref="B33:I33" location="'Audiencias_Pers Enjuic por Sexo'!A1" display="Audiencia Provincial/Procesos de Violencia de Género/Personas Enjuiciadas por Sexo" xr:uid="{00000000-0004-0000-0000-000014000000}"/>
    <hyperlink ref="B34:I34" location="Audiencias_Sentencias!A1" display="Audiencia Provincial/Procesos de Violencia de Género/Sentencias" xr:uid="{00000000-0004-0000-0000-000015000000}"/>
    <hyperlink ref="B30:E30" location="'Jdos Guardia_Asuntos'!A1" display="Juzgados de Guardia/Asuntos" xr:uid="{00000000-0004-0000-0000-000016000000}"/>
    <hyperlink ref="B31:F31" location="'Jdos Guardia_Órdenes Protección'!A1" display="Juzgados de Guardia/Órdenes de Protección" xr:uid="{00000000-0004-0000-0000-000017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R53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1.5" bestFit="1" customWidth="1"/>
    <col min="4" max="4" width="23" bestFit="1" customWidth="1"/>
    <col min="5" max="5" width="18.875" bestFit="1" customWidth="1"/>
    <col min="6" max="7" width="14.25" bestFit="1" customWidth="1"/>
    <col min="8" max="8" width="17.75" bestFit="1" customWidth="1"/>
    <col min="9" max="9" width="23.5" bestFit="1" customWidth="1"/>
    <col min="10" max="10" width="21.125" bestFit="1" customWidth="1"/>
    <col min="11" max="11" width="11.5" bestFit="1" customWidth="1"/>
    <col min="12" max="12" width="23" bestFit="1" customWidth="1"/>
    <col min="13" max="13" width="18.875" bestFit="1" customWidth="1"/>
    <col min="14" max="15" width="14.25" bestFit="1" customWidth="1"/>
    <col min="16" max="16" width="17.75" bestFit="1" customWidth="1"/>
    <col min="17" max="17" width="23.5" bestFit="1" customWidth="1"/>
    <col min="18" max="18" width="21.125" bestFit="1" customWidth="1"/>
    <col min="19" max="19" width="11.875" customWidth="1"/>
  </cols>
  <sheetData>
    <row r="7" spans="2:18" ht="26.25" customHeight="1" x14ac:dyDescent="0.2"/>
    <row r="8" spans="2:18" ht="44.1" customHeight="1" thickBot="1" x14ac:dyDescent="0.25">
      <c r="C8" s="27" t="s">
        <v>119</v>
      </c>
      <c r="D8" s="28"/>
      <c r="E8" s="28"/>
      <c r="F8" s="28"/>
      <c r="G8" s="28"/>
      <c r="H8" s="28"/>
      <c r="I8" s="28"/>
      <c r="J8" s="28"/>
      <c r="K8" s="27" t="s">
        <v>120</v>
      </c>
      <c r="L8" s="28"/>
      <c r="M8" s="28"/>
      <c r="N8" s="28"/>
      <c r="O8" s="28"/>
      <c r="P8" s="28"/>
      <c r="Q8" s="28"/>
      <c r="R8" s="28"/>
    </row>
    <row r="9" spans="2:18" ht="44.1" customHeight="1" thickBot="1" x14ac:dyDescent="0.25">
      <c r="C9" s="29" t="s">
        <v>18</v>
      </c>
      <c r="D9" s="31" t="s">
        <v>26</v>
      </c>
      <c r="E9" s="33" t="s">
        <v>19</v>
      </c>
      <c r="F9" s="40" t="s">
        <v>20</v>
      </c>
      <c r="G9" s="41"/>
      <c r="H9" s="42"/>
      <c r="I9" s="33" t="s">
        <v>21</v>
      </c>
      <c r="J9" s="33" t="s">
        <v>22</v>
      </c>
      <c r="K9" s="33" t="s">
        <v>18</v>
      </c>
      <c r="L9" s="31" t="s">
        <v>26</v>
      </c>
      <c r="M9" s="33" t="s">
        <v>19</v>
      </c>
      <c r="N9" s="40" t="s">
        <v>20</v>
      </c>
      <c r="O9" s="41"/>
      <c r="P9" s="42"/>
      <c r="Q9" s="33" t="s">
        <v>21</v>
      </c>
      <c r="R9" s="33" t="s">
        <v>22</v>
      </c>
    </row>
    <row r="10" spans="2:18" ht="44.1" customHeight="1" thickBot="1" x14ac:dyDescent="0.25">
      <c r="C10" s="43"/>
      <c r="D10" s="44"/>
      <c r="E10" s="39"/>
      <c r="F10" s="10" t="s">
        <v>23</v>
      </c>
      <c r="G10" s="10" t="s">
        <v>24</v>
      </c>
      <c r="H10" s="10" t="s">
        <v>25</v>
      </c>
      <c r="I10" s="39"/>
      <c r="J10" s="39"/>
      <c r="K10" s="39"/>
      <c r="L10" s="44"/>
      <c r="M10" s="39"/>
      <c r="N10" s="10" t="s">
        <v>23</v>
      </c>
      <c r="O10" s="10" t="s">
        <v>24</v>
      </c>
      <c r="P10" s="10" t="s">
        <v>25</v>
      </c>
      <c r="Q10" s="39"/>
      <c r="R10" s="39"/>
    </row>
    <row r="11" spans="2:18" ht="20.100000000000001" customHeight="1" thickBot="1" x14ac:dyDescent="0.25">
      <c r="B11" s="5" t="s">
        <v>0</v>
      </c>
      <c r="C11" s="11">
        <v>10811</v>
      </c>
      <c r="D11" s="11">
        <v>91</v>
      </c>
      <c r="E11" s="11">
        <v>5</v>
      </c>
      <c r="F11" s="11">
        <v>7788</v>
      </c>
      <c r="G11" s="11">
        <v>184</v>
      </c>
      <c r="H11" s="11">
        <v>1285</v>
      </c>
      <c r="I11" s="11">
        <v>982</v>
      </c>
      <c r="J11" s="11">
        <v>476</v>
      </c>
      <c r="K11" s="11">
        <v>11607</v>
      </c>
      <c r="L11" s="11">
        <v>79</v>
      </c>
      <c r="M11" s="11">
        <v>6</v>
      </c>
      <c r="N11" s="11">
        <v>8802</v>
      </c>
      <c r="O11" s="11">
        <v>139</v>
      </c>
      <c r="P11" s="11">
        <v>1266</v>
      </c>
      <c r="Q11" s="11">
        <v>699</v>
      </c>
      <c r="R11" s="11">
        <v>616</v>
      </c>
    </row>
    <row r="12" spans="2:18" ht="20.100000000000001" customHeight="1" thickBot="1" x14ac:dyDescent="0.25">
      <c r="B12" s="6" t="s">
        <v>1</v>
      </c>
      <c r="C12" s="11">
        <v>1200</v>
      </c>
      <c r="D12" s="11">
        <v>20</v>
      </c>
      <c r="E12" s="11">
        <v>6</v>
      </c>
      <c r="F12" s="11">
        <v>721</v>
      </c>
      <c r="G12" s="11">
        <v>12</v>
      </c>
      <c r="H12" s="11">
        <v>305</v>
      </c>
      <c r="I12" s="11">
        <v>110</v>
      </c>
      <c r="J12" s="11">
        <v>26</v>
      </c>
      <c r="K12" s="11">
        <v>1254</v>
      </c>
      <c r="L12" s="11">
        <v>10</v>
      </c>
      <c r="M12" s="11">
        <v>0</v>
      </c>
      <c r="N12" s="11">
        <v>855</v>
      </c>
      <c r="O12" s="11">
        <v>10</v>
      </c>
      <c r="P12" s="11">
        <v>271</v>
      </c>
      <c r="Q12" s="11">
        <v>67</v>
      </c>
      <c r="R12" s="11">
        <v>41</v>
      </c>
    </row>
    <row r="13" spans="2:18" ht="20.100000000000001" customHeight="1" thickBot="1" x14ac:dyDescent="0.25">
      <c r="B13" s="6" t="s">
        <v>2</v>
      </c>
      <c r="C13" s="11">
        <v>885</v>
      </c>
      <c r="D13" s="11">
        <v>20</v>
      </c>
      <c r="E13" s="11">
        <v>1</v>
      </c>
      <c r="F13" s="11">
        <v>457</v>
      </c>
      <c r="G13" s="11">
        <v>7</v>
      </c>
      <c r="H13" s="11">
        <v>205</v>
      </c>
      <c r="I13" s="11">
        <v>152</v>
      </c>
      <c r="J13" s="11">
        <v>43</v>
      </c>
      <c r="K13" s="11">
        <v>1194</v>
      </c>
      <c r="L13" s="11">
        <v>19</v>
      </c>
      <c r="M13" s="11">
        <v>0</v>
      </c>
      <c r="N13" s="11">
        <v>696</v>
      </c>
      <c r="O13" s="11">
        <v>37</v>
      </c>
      <c r="P13" s="11">
        <v>287</v>
      </c>
      <c r="Q13" s="11">
        <v>116</v>
      </c>
      <c r="R13" s="11">
        <v>39</v>
      </c>
    </row>
    <row r="14" spans="2:18" ht="20.100000000000001" customHeight="1" thickBot="1" x14ac:dyDescent="0.25">
      <c r="B14" s="6" t="s">
        <v>3</v>
      </c>
      <c r="C14" s="11">
        <v>1878</v>
      </c>
      <c r="D14" s="11">
        <v>112</v>
      </c>
      <c r="E14" s="11">
        <v>9</v>
      </c>
      <c r="F14" s="11">
        <v>1023</v>
      </c>
      <c r="G14" s="11">
        <v>55</v>
      </c>
      <c r="H14" s="11">
        <v>437</v>
      </c>
      <c r="I14" s="11">
        <v>198</v>
      </c>
      <c r="J14" s="11">
        <v>44</v>
      </c>
      <c r="K14" s="11">
        <v>2098</v>
      </c>
      <c r="L14" s="11">
        <v>29</v>
      </c>
      <c r="M14" s="11">
        <v>8</v>
      </c>
      <c r="N14" s="11">
        <v>1358</v>
      </c>
      <c r="O14" s="11">
        <v>83</v>
      </c>
      <c r="P14" s="11">
        <v>258</v>
      </c>
      <c r="Q14" s="11">
        <v>310</v>
      </c>
      <c r="R14" s="11">
        <v>52</v>
      </c>
    </row>
    <row r="15" spans="2:18" ht="20.100000000000001" customHeight="1" thickBot="1" x14ac:dyDescent="0.25">
      <c r="B15" s="6" t="s">
        <v>4</v>
      </c>
      <c r="C15" s="11">
        <v>2841</v>
      </c>
      <c r="D15" s="11">
        <v>23</v>
      </c>
      <c r="E15" s="11">
        <v>1</v>
      </c>
      <c r="F15" s="11">
        <v>1747</v>
      </c>
      <c r="G15" s="11">
        <v>74</v>
      </c>
      <c r="H15" s="11">
        <v>558</v>
      </c>
      <c r="I15" s="11">
        <v>406</v>
      </c>
      <c r="J15" s="11">
        <v>32</v>
      </c>
      <c r="K15" s="11">
        <v>2995</v>
      </c>
      <c r="L15" s="11">
        <v>7</v>
      </c>
      <c r="M15" s="11">
        <v>7</v>
      </c>
      <c r="N15" s="11">
        <v>1908</v>
      </c>
      <c r="O15" s="11">
        <v>133</v>
      </c>
      <c r="P15" s="11">
        <v>420</v>
      </c>
      <c r="Q15" s="11">
        <v>434</v>
      </c>
      <c r="R15" s="11">
        <v>86</v>
      </c>
    </row>
    <row r="16" spans="2:18" ht="20.100000000000001" customHeight="1" thickBot="1" x14ac:dyDescent="0.25">
      <c r="B16" s="6" t="s">
        <v>5</v>
      </c>
      <c r="C16" s="11">
        <v>545</v>
      </c>
      <c r="D16" s="11">
        <v>0</v>
      </c>
      <c r="E16" s="11">
        <v>0</v>
      </c>
      <c r="F16" s="11">
        <v>344</v>
      </c>
      <c r="G16" s="11">
        <v>6</v>
      </c>
      <c r="H16" s="11">
        <v>140</v>
      </c>
      <c r="I16" s="11">
        <v>30</v>
      </c>
      <c r="J16" s="11">
        <v>25</v>
      </c>
      <c r="K16" s="11">
        <v>487</v>
      </c>
      <c r="L16" s="11">
        <v>0</v>
      </c>
      <c r="M16" s="11">
        <v>0</v>
      </c>
      <c r="N16" s="11">
        <v>357</v>
      </c>
      <c r="O16" s="11">
        <v>0</v>
      </c>
      <c r="P16" s="11">
        <v>54</v>
      </c>
      <c r="Q16" s="11">
        <v>47</v>
      </c>
      <c r="R16" s="11">
        <v>29</v>
      </c>
    </row>
    <row r="17" spans="2:18" ht="20.100000000000001" customHeight="1" thickBot="1" x14ac:dyDescent="0.25">
      <c r="B17" s="6" t="s">
        <v>6</v>
      </c>
      <c r="C17" s="11">
        <v>1542</v>
      </c>
      <c r="D17" s="11">
        <v>4</v>
      </c>
      <c r="E17" s="11">
        <v>0</v>
      </c>
      <c r="F17" s="11">
        <v>1120</v>
      </c>
      <c r="G17" s="11">
        <v>44</v>
      </c>
      <c r="H17" s="11">
        <v>337</v>
      </c>
      <c r="I17" s="11">
        <v>32</v>
      </c>
      <c r="J17" s="11">
        <v>5</v>
      </c>
      <c r="K17" s="11">
        <v>1660</v>
      </c>
      <c r="L17" s="11">
        <v>7</v>
      </c>
      <c r="M17" s="11">
        <v>0</v>
      </c>
      <c r="N17" s="11">
        <v>1390</v>
      </c>
      <c r="O17" s="11">
        <v>22</v>
      </c>
      <c r="P17" s="11">
        <v>228</v>
      </c>
      <c r="Q17" s="11">
        <v>12</v>
      </c>
      <c r="R17" s="11">
        <v>1</v>
      </c>
    </row>
    <row r="18" spans="2:18" ht="20.100000000000001" customHeight="1" thickBot="1" x14ac:dyDescent="0.25">
      <c r="B18" s="6" t="s">
        <v>7</v>
      </c>
      <c r="C18" s="11">
        <v>1799</v>
      </c>
      <c r="D18" s="11">
        <v>17</v>
      </c>
      <c r="E18" s="11">
        <v>11</v>
      </c>
      <c r="F18" s="11">
        <v>1335</v>
      </c>
      <c r="G18" s="11">
        <v>31</v>
      </c>
      <c r="H18" s="11">
        <v>267</v>
      </c>
      <c r="I18" s="11">
        <v>90</v>
      </c>
      <c r="J18" s="11">
        <v>48</v>
      </c>
      <c r="K18" s="11">
        <v>2169</v>
      </c>
      <c r="L18" s="11">
        <v>10</v>
      </c>
      <c r="M18" s="11">
        <v>0</v>
      </c>
      <c r="N18" s="11">
        <v>1748</v>
      </c>
      <c r="O18" s="11">
        <v>54</v>
      </c>
      <c r="P18" s="11">
        <v>231</v>
      </c>
      <c r="Q18" s="11">
        <v>46</v>
      </c>
      <c r="R18" s="11">
        <v>80</v>
      </c>
    </row>
    <row r="19" spans="2:18" ht="20.100000000000001" customHeight="1" thickBot="1" x14ac:dyDescent="0.25">
      <c r="B19" s="6" t="s">
        <v>8</v>
      </c>
      <c r="C19" s="11">
        <v>6382</v>
      </c>
      <c r="D19" s="11">
        <v>20</v>
      </c>
      <c r="E19" s="11">
        <v>2</v>
      </c>
      <c r="F19" s="11">
        <v>4839</v>
      </c>
      <c r="G19" s="11">
        <v>73</v>
      </c>
      <c r="H19" s="11">
        <v>965</v>
      </c>
      <c r="I19" s="11">
        <v>422</v>
      </c>
      <c r="J19" s="11">
        <v>61</v>
      </c>
      <c r="K19" s="11">
        <v>6765</v>
      </c>
      <c r="L19" s="11">
        <v>14</v>
      </c>
      <c r="M19" s="11">
        <v>0</v>
      </c>
      <c r="N19" s="11">
        <v>5366</v>
      </c>
      <c r="O19" s="11">
        <v>28</v>
      </c>
      <c r="P19" s="11">
        <v>874</v>
      </c>
      <c r="Q19" s="11">
        <v>441</v>
      </c>
      <c r="R19" s="11">
        <v>42</v>
      </c>
    </row>
    <row r="20" spans="2:18" ht="20.100000000000001" customHeight="1" thickBot="1" x14ac:dyDescent="0.25">
      <c r="B20" s="6" t="s">
        <v>9</v>
      </c>
      <c r="C20" s="11">
        <v>6982</v>
      </c>
      <c r="D20" s="11">
        <v>51</v>
      </c>
      <c r="E20" s="11">
        <v>27</v>
      </c>
      <c r="F20" s="11">
        <v>4617</v>
      </c>
      <c r="G20" s="11">
        <v>251</v>
      </c>
      <c r="H20" s="11">
        <v>917</v>
      </c>
      <c r="I20" s="11">
        <v>627</v>
      </c>
      <c r="J20" s="11">
        <v>492</v>
      </c>
      <c r="K20" s="11">
        <v>7284</v>
      </c>
      <c r="L20" s="11">
        <v>18</v>
      </c>
      <c r="M20" s="11">
        <v>5</v>
      </c>
      <c r="N20" s="11">
        <v>5319</v>
      </c>
      <c r="O20" s="11">
        <v>80</v>
      </c>
      <c r="P20" s="11">
        <v>1128</v>
      </c>
      <c r="Q20" s="11">
        <v>583</v>
      </c>
      <c r="R20" s="11">
        <v>151</v>
      </c>
    </row>
    <row r="21" spans="2:18" ht="20.100000000000001" customHeight="1" thickBot="1" x14ac:dyDescent="0.25">
      <c r="B21" s="6" t="s">
        <v>10</v>
      </c>
      <c r="C21" s="11">
        <v>797</v>
      </c>
      <c r="D21" s="11">
        <v>0</v>
      </c>
      <c r="E21" s="11">
        <v>0</v>
      </c>
      <c r="F21" s="11">
        <v>582</v>
      </c>
      <c r="G21" s="11">
        <v>14</v>
      </c>
      <c r="H21" s="11">
        <v>145</v>
      </c>
      <c r="I21" s="11">
        <v>48</v>
      </c>
      <c r="J21" s="11">
        <v>8</v>
      </c>
      <c r="K21" s="11">
        <v>1019</v>
      </c>
      <c r="L21" s="11">
        <v>12</v>
      </c>
      <c r="M21" s="11">
        <v>0</v>
      </c>
      <c r="N21" s="11">
        <v>743</v>
      </c>
      <c r="O21" s="11">
        <v>5</v>
      </c>
      <c r="P21" s="11">
        <v>221</v>
      </c>
      <c r="Q21" s="11">
        <v>38</v>
      </c>
      <c r="R21" s="11">
        <v>0</v>
      </c>
    </row>
    <row r="22" spans="2:18" ht="20.100000000000001" customHeight="1" thickBot="1" x14ac:dyDescent="0.25">
      <c r="B22" s="6" t="s">
        <v>11</v>
      </c>
      <c r="C22" s="11">
        <v>2051</v>
      </c>
      <c r="D22" s="11">
        <v>17</v>
      </c>
      <c r="E22" s="11">
        <v>0</v>
      </c>
      <c r="F22" s="11">
        <v>1684</v>
      </c>
      <c r="G22" s="11">
        <v>21</v>
      </c>
      <c r="H22" s="11">
        <v>231</v>
      </c>
      <c r="I22" s="11">
        <v>62</v>
      </c>
      <c r="J22" s="11">
        <v>36</v>
      </c>
      <c r="K22" s="11">
        <v>2222</v>
      </c>
      <c r="L22" s="11">
        <v>22</v>
      </c>
      <c r="M22" s="11">
        <v>0</v>
      </c>
      <c r="N22" s="11">
        <v>1699</v>
      </c>
      <c r="O22" s="11">
        <v>31</v>
      </c>
      <c r="P22" s="11">
        <v>320</v>
      </c>
      <c r="Q22" s="11">
        <v>90</v>
      </c>
      <c r="R22" s="11">
        <v>60</v>
      </c>
    </row>
    <row r="23" spans="2:18" ht="20.100000000000001" customHeight="1" thickBot="1" x14ac:dyDescent="0.25">
      <c r="B23" s="6" t="s">
        <v>12</v>
      </c>
      <c r="C23" s="11">
        <v>7996</v>
      </c>
      <c r="D23" s="11">
        <v>78</v>
      </c>
      <c r="E23" s="11">
        <v>38</v>
      </c>
      <c r="F23" s="11">
        <v>5698</v>
      </c>
      <c r="G23" s="11">
        <v>66</v>
      </c>
      <c r="H23" s="11">
        <v>1578</v>
      </c>
      <c r="I23" s="11">
        <v>330</v>
      </c>
      <c r="J23" s="11">
        <v>208</v>
      </c>
      <c r="K23" s="11">
        <v>9988</v>
      </c>
      <c r="L23" s="11">
        <v>79</v>
      </c>
      <c r="M23" s="11">
        <v>8</v>
      </c>
      <c r="N23" s="11">
        <v>7699</v>
      </c>
      <c r="O23" s="11">
        <v>82</v>
      </c>
      <c r="P23" s="11">
        <v>1437</v>
      </c>
      <c r="Q23" s="11">
        <v>456</v>
      </c>
      <c r="R23" s="11">
        <v>227</v>
      </c>
    </row>
    <row r="24" spans="2:18" ht="20.100000000000001" customHeight="1" thickBot="1" x14ac:dyDescent="0.25">
      <c r="B24" s="6" t="s">
        <v>13</v>
      </c>
      <c r="C24" s="11">
        <v>1985</v>
      </c>
      <c r="D24" s="11">
        <v>15</v>
      </c>
      <c r="E24" s="11">
        <v>0</v>
      </c>
      <c r="F24" s="11">
        <v>1345</v>
      </c>
      <c r="G24" s="11">
        <v>35</v>
      </c>
      <c r="H24" s="11">
        <v>468</v>
      </c>
      <c r="I24" s="11">
        <v>97</v>
      </c>
      <c r="J24" s="11">
        <v>25</v>
      </c>
      <c r="K24" s="11">
        <v>1802</v>
      </c>
      <c r="L24" s="11">
        <v>3</v>
      </c>
      <c r="M24" s="11">
        <v>2</v>
      </c>
      <c r="N24" s="11">
        <v>1159</v>
      </c>
      <c r="O24" s="11">
        <v>76</v>
      </c>
      <c r="P24" s="11">
        <v>419</v>
      </c>
      <c r="Q24" s="11">
        <v>132</v>
      </c>
      <c r="R24" s="11">
        <v>11</v>
      </c>
    </row>
    <row r="25" spans="2:18" ht="20.100000000000001" customHeight="1" thickBot="1" x14ac:dyDescent="0.25">
      <c r="B25" s="6" t="s">
        <v>14</v>
      </c>
      <c r="C25" s="11">
        <v>949</v>
      </c>
      <c r="D25" s="11">
        <v>0</v>
      </c>
      <c r="E25" s="11">
        <v>0</v>
      </c>
      <c r="F25" s="11">
        <v>756</v>
      </c>
      <c r="G25" s="11">
        <v>3</v>
      </c>
      <c r="H25" s="11">
        <v>73</v>
      </c>
      <c r="I25" s="11">
        <v>68</v>
      </c>
      <c r="J25" s="11">
        <v>49</v>
      </c>
      <c r="K25" s="11">
        <v>871</v>
      </c>
      <c r="L25" s="11">
        <v>1</v>
      </c>
      <c r="M25" s="11">
        <v>0</v>
      </c>
      <c r="N25" s="11">
        <v>731</v>
      </c>
      <c r="O25" s="11">
        <v>13</v>
      </c>
      <c r="P25" s="11">
        <v>101</v>
      </c>
      <c r="Q25" s="11">
        <v>23</v>
      </c>
      <c r="R25" s="11">
        <v>2</v>
      </c>
    </row>
    <row r="26" spans="2:18" ht="20.100000000000001" customHeight="1" thickBot="1" x14ac:dyDescent="0.25">
      <c r="B26" s="7" t="s">
        <v>15</v>
      </c>
      <c r="C26" s="11">
        <v>1812</v>
      </c>
      <c r="D26" s="11">
        <v>33</v>
      </c>
      <c r="E26" s="11">
        <v>6</v>
      </c>
      <c r="F26" s="11">
        <v>1231</v>
      </c>
      <c r="G26" s="11">
        <v>32</v>
      </c>
      <c r="H26" s="11">
        <v>480</v>
      </c>
      <c r="I26" s="11">
        <v>22</v>
      </c>
      <c r="J26" s="11">
        <v>8</v>
      </c>
      <c r="K26" s="11">
        <v>2054</v>
      </c>
      <c r="L26" s="11">
        <v>75</v>
      </c>
      <c r="M26" s="11">
        <v>0</v>
      </c>
      <c r="N26" s="11">
        <v>1409</v>
      </c>
      <c r="O26" s="11">
        <v>20</v>
      </c>
      <c r="P26" s="11">
        <v>453</v>
      </c>
      <c r="Q26" s="11">
        <v>69</v>
      </c>
      <c r="R26" s="11">
        <v>28</v>
      </c>
    </row>
    <row r="27" spans="2:18" ht="20.100000000000001" customHeight="1" thickBot="1" x14ac:dyDescent="0.25">
      <c r="B27" s="8" t="s">
        <v>16</v>
      </c>
      <c r="C27" s="11">
        <v>282</v>
      </c>
      <c r="D27" s="11">
        <v>0</v>
      </c>
      <c r="E27" s="11">
        <v>0</v>
      </c>
      <c r="F27" s="11">
        <v>224</v>
      </c>
      <c r="G27" s="11">
        <v>0</v>
      </c>
      <c r="H27" s="11">
        <v>58</v>
      </c>
      <c r="I27" s="11">
        <v>0</v>
      </c>
      <c r="J27" s="11">
        <v>0</v>
      </c>
      <c r="K27" s="11">
        <v>243</v>
      </c>
      <c r="L27" s="11">
        <v>0</v>
      </c>
      <c r="M27" s="11">
        <v>0</v>
      </c>
      <c r="N27" s="11">
        <v>174</v>
      </c>
      <c r="O27" s="11">
        <v>0</v>
      </c>
      <c r="P27" s="11">
        <v>69</v>
      </c>
      <c r="Q27" s="11">
        <v>0</v>
      </c>
      <c r="R27" s="11">
        <v>0</v>
      </c>
    </row>
    <row r="28" spans="2:18" ht="20.100000000000001" customHeight="1" thickBot="1" x14ac:dyDescent="0.25">
      <c r="B28" s="9" t="s">
        <v>17</v>
      </c>
      <c r="C28" s="12">
        <f>SUM(C11:C27)</f>
        <v>50737</v>
      </c>
      <c r="D28" s="12">
        <f t="shared" ref="D28:R28" si="0">SUM(D11:D27)</f>
        <v>501</v>
      </c>
      <c r="E28" s="12">
        <f t="shared" si="0"/>
        <v>106</v>
      </c>
      <c r="F28" s="12">
        <f t="shared" si="0"/>
        <v>35511</v>
      </c>
      <c r="G28" s="12">
        <f t="shared" si="0"/>
        <v>908</v>
      </c>
      <c r="H28" s="12">
        <f t="shared" si="0"/>
        <v>8449</v>
      </c>
      <c r="I28" s="12">
        <f t="shared" si="0"/>
        <v>3676</v>
      </c>
      <c r="J28" s="12">
        <f t="shared" si="0"/>
        <v>1586</v>
      </c>
      <c r="K28" s="12">
        <f t="shared" si="0"/>
        <v>55712</v>
      </c>
      <c r="L28" s="12">
        <f t="shared" si="0"/>
        <v>385</v>
      </c>
      <c r="M28" s="12">
        <f t="shared" si="0"/>
        <v>36</v>
      </c>
      <c r="N28" s="12">
        <f t="shared" si="0"/>
        <v>41413</v>
      </c>
      <c r="O28" s="12">
        <f t="shared" si="0"/>
        <v>813</v>
      </c>
      <c r="P28" s="12">
        <f t="shared" si="0"/>
        <v>8037</v>
      </c>
      <c r="Q28" s="12">
        <f t="shared" si="0"/>
        <v>3563</v>
      </c>
      <c r="R28" s="12">
        <f t="shared" si="0"/>
        <v>1465</v>
      </c>
    </row>
    <row r="29" spans="2:18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2" spans="2:18" ht="15" thickBot="1" x14ac:dyDescent="0.25">
      <c r="B32" s="13"/>
      <c r="C32" s="27" t="s">
        <v>102</v>
      </c>
      <c r="D32" s="28"/>
      <c r="E32" s="28"/>
      <c r="F32" s="28"/>
      <c r="G32" s="28"/>
      <c r="H32" s="28"/>
      <c r="I32" s="28"/>
      <c r="J32" s="28"/>
    </row>
    <row r="33" spans="2:10" ht="15" thickBot="1" x14ac:dyDescent="0.25">
      <c r="B33" s="13"/>
      <c r="C33" s="38" t="s">
        <v>121</v>
      </c>
      <c r="D33" s="38"/>
      <c r="E33" s="38"/>
      <c r="F33" s="38"/>
      <c r="G33" s="38"/>
      <c r="H33" s="38"/>
      <c r="I33" s="38"/>
      <c r="J33" s="38"/>
    </row>
    <row r="34" spans="2:10" ht="44.25" customHeight="1" thickBot="1" x14ac:dyDescent="0.25">
      <c r="B34" s="13"/>
      <c r="C34" s="29" t="s">
        <v>18</v>
      </c>
      <c r="D34" s="31" t="s">
        <v>26</v>
      </c>
      <c r="E34" s="33" t="s">
        <v>19</v>
      </c>
      <c r="F34" s="35" t="s">
        <v>20</v>
      </c>
      <c r="G34" s="36"/>
      <c r="H34" s="37"/>
      <c r="I34" s="33" t="s">
        <v>21</v>
      </c>
      <c r="J34" s="33" t="s">
        <v>22</v>
      </c>
    </row>
    <row r="35" spans="2:10" ht="44.25" customHeight="1" thickBot="1" x14ac:dyDescent="0.25">
      <c r="B35" s="13"/>
      <c r="C35" s="30"/>
      <c r="D35" s="32"/>
      <c r="E35" s="34"/>
      <c r="F35" s="10" t="s">
        <v>23</v>
      </c>
      <c r="G35" s="10" t="s">
        <v>24</v>
      </c>
      <c r="H35" s="10" t="s">
        <v>25</v>
      </c>
      <c r="I35" s="34"/>
      <c r="J35" s="34"/>
    </row>
    <row r="36" spans="2:10" ht="20.100000000000001" customHeight="1" thickBot="1" x14ac:dyDescent="0.25">
      <c r="B36" s="5" t="s">
        <v>0</v>
      </c>
      <c r="C36" s="14">
        <f t="shared" ref="C36:J36" si="1">IF(C11&gt;0,(K11-C11)/C11,"-")</f>
        <v>7.3628711497548793E-2</v>
      </c>
      <c r="D36" s="14">
        <f t="shared" si="1"/>
        <v>-0.13186813186813187</v>
      </c>
      <c r="E36" s="14">
        <f t="shared" si="1"/>
        <v>0.2</v>
      </c>
      <c r="F36" s="14">
        <f t="shared" si="1"/>
        <v>0.13020030816640987</v>
      </c>
      <c r="G36" s="14">
        <f t="shared" si="1"/>
        <v>-0.24456521739130435</v>
      </c>
      <c r="H36" s="14">
        <f t="shared" si="1"/>
        <v>-1.4785992217898832E-2</v>
      </c>
      <c r="I36" s="14">
        <f t="shared" si="1"/>
        <v>-0.28818737270875766</v>
      </c>
      <c r="J36" s="14">
        <f t="shared" si="1"/>
        <v>0.29411764705882354</v>
      </c>
    </row>
    <row r="37" spans="2:10" ht="20.100000000000001" customHeight="1" thickBot="1" x14ac:dyDescent="0.25">
      <c r="B37" s="6" t="s">
        <v>1</v>
      </c>
      <c r="C37" s="14">
        <f t="shared" ref="C37:J37" si="2">IF(C12&gt;0,(K12-C12)/C12,"-")</f>
        <v>4.4999999999999998E-2</v>
      </c>
      <c r="D37" s="14">
        <f t="shared" si="2"/>
        <v>-0.5</v>
      </c>
      <c r="E37" s="14">
        <f t="shared" si="2"/>
        <v>-1</v>
      </c>
      <c r="F37" s="14">
        <f t="shared" si="2"/>
        <v>0.18585298196948682</v>
      </c>
      <c r="G37" s="14">
        <f t="shared" si="2"/>
        <v>-0.16666666666666666</v>
      </c>
      <c r="H37" s="14">
        <f t="shared" si="2"/>
        <v>-0.11147540983606558</v>
      </c>
      <c r="I37" s="14">
        <f t="shared" si="2"/>
        <v>-0.39090909090909093</v>
      </c>
      <c r="J37" s="14">
        <f t="shared" si="2"/>
        <v>0.57692307692307687</v>
      </c>
    </row>
    <row r="38" spans="2:10" ht="20.100000000000001" customHeight="1" thickBot="1" x14ac:dyDescent="0.25">
      <c r="B38" s="6" t="s">
        <v>2</v>
      </c>
      <c r="C38" s="14">
        <f t="shared" ref="C38:J38" si="3">IF(C13&gt;0,(K13-C13)/C13,"-")</f>
        <v>0.34915254237288135</v>
      </c>
      <c r="D38" s="14">
        <f t="shared" si="3"/>
        <v>-0.05</v>
      </c>
      <c r="E38" s="14">
        <f t="shared" si="3"/>
        <v>-1</v>
      </c>
      <c r="F38" s="14">
        <f t="shared" si="3"/>
        <v>0.52297592997811815</v>
      </c>
      <c r="G38" s="14">
        <f t="shared" si="3"/>
        <v>4.2857142857142856</v>
      </c>
      <c r="H38" s="14">
        <f t="shared" si="3"/>
        <v>0.4</v>
      </c>
      <c r="I38" s="14">
        <f t="shared" si="3"/>
        <v>-0.23684210526315788</v>
      </c>
      <c r="J38" s="14">
        <f t="shared" si="3"/>
        <v>-9.3023255813953487E-2</v>
      </c>
    </row>
    <row r="39" spans="2:10" ht="20.100000000000001" customHeight="1" thickBot="1" x14ac:dyDescent="0.25">
      <c r="B39" s="6" t="s">
        <v>3</v>
      </c>
      <c r="C39" s="14">
        <f t="shared" ref="C39:J39" si="4">IF(C14&gt;0,(K14-C14)/C14,"-")</f>
        <v>0.11714589989350373</v>
      </c>
      <c r="D39" s="14">
        <f t="shared" si="4"/>
        <v>-0.7410714285714286</v>
      </c>
      <c r="E39" s="14">
        <f t="shared" si="4"/>
        <v>-0.1111111111111111</v>
      </c>
      <c r="F39" s="14">
        <f t="shared" si="4"/>
        <v>0.32746823069403713</v>
      </c>
      <c r="G39" s="14">
        <f t="shared" si="4"/>
        <v>0.50909090909090904</v>
      </c>
      <c r="H39" s="14">
        <f t="shared" si="4"/>
        <v>-0.40961098398169338</v>
      </c>
      <c r="I39" s="14">
        <f t="shared" si="4"/>
        <v>0.56565656565656564</v>
      </c>
      <c r="J39" s="14">
        <f t="shared" si="4"/>
        <v>0.18181818181818182</v>
      </c>
    </row>
    <row r="40" spans="2:10" ht="20.100000000000001" customHeight="1" thickBot="1" x14ac:dyDescent="0.25">
      <c r="B40" s="6" t="s">
        <v>4</v>
      </c>
      <c r="C40" s="14">
        <f t="shared" ref="C40:J40" si="5">IF(C15&gt;0,(K15-C15)/C15,"-")</f>
        <v>5.4206265399507216E-2</v>
      </c>
      <c r="D40" s="14">
        <f t="shared" si="5"/>
        <v>-0.69565217391304346</v>
      </c>
      <c r="E40" s="14">
        <f t="shared" si="5"/>
        <v>6</v>
      </c>
      <c r="F40" s="14">
        <f t="shared" si="5"/>
        <v>9.2157985117344021E-2</v>
      </c>
      <c r="G40" s="14">
        <f t="shared" si="5"/>
        <v>0.79729729729729726</v>
      </c>
      <c r="H40" s="14">
        <f t="shared" si="5"/>
        <v>-0.24731182795698925</v>
      </c>
      <c r="I40" s="14">
        <f t="shared" si="5"/>
        <v>6.8965517241379309E-2</v>
      </c>
      <c r="J40" s="14">
        <f t="shared" si="5"/>
        <v>1.6875</v>
      </c>
    </row>
    <row r="41" spans="2:10" ht="20.100000000000001" customHeight="1" thickBot="1" x14ac:dyDescent="0.25">
      <c r="B41" s="6" t="s">
        <v>5</v>
      </c>
      <c r="C41" s="14">
        <f t="shared" ref="C41:J41" si="6">IF(C16&gt;0,(K16-C16)/C16,"-")</f>
        <v>-0.10642201834862386</v>
      </c>
      <c r="D41" s="14" t="str">
        <f t="shared" si="6"/>
        <v>-</v>
      </c>
      <c r="E41" s="14" t="str">
        <f t="shared" si="6"/>
        <v>-</v>
      </c>
      <c r="F41" s="14">
        <f t="shared" si="6"/>
        <v>3.7790697674418602E-2</v>
      </c>
      <c r="G41" s="14">
        <f t="shared" si="6"/>
        <v>-1</v>
      </c>
      <c r="H41" s="14">
        <f t="shared" si="6"/>
        <v>-0.61428571428571432</v>
      </c>
      <c r="I41" s="14">
        <f t="shared" si="6"/>
        <v>0.56666666666666665</v>
      </c>
      <c r="J41" s="14">
        <f t="shared" si="6"/>
        <v>0.16</v>
      </c>
    </row>
    <row r="42" spans="2:10" ht="20.100000000000001" customHeight="1" thickBot="1" x14ac:dyDescent="0.25">
      <c r="B42" s="6" t="s">
        <v>6</v>
      </c>
      <c r="C42" s="14">
        <f t="shared" ref="C42:J42" si="7">IF(C17&gt;0,(K17-C17)/C17,"-")</f>
        <v>7.6523994811932561E-2</v>
      </c>
      <c r="D42" s="14">
        <f t="shared" si="7"/>
        <v>0.75</v>
      </c>
      <c r="E42" s="14" t="str">
        <f t="shared" si="7"/>
        <v>-</v>
      </c>
      <c r="F42" s="14">
        <f t="shared" si="7"/>
        <v>0.24107142857142858</v>
      </c>
      <c r="G42" s="14">
        <f t="shared" si="7"/>
        <v>-0.5</v>
      </c>
      <c r="H42" s="14">
        <f t="shared" si="7"/>
        <v>-0.32344213649851633</v>
      </c>
      <c r="I42" s="14">
        <f t="shared" si="7"/>
        <v>-0.625</v>
      </c>
      <c r="J42" s="14">
        <f t="shared" si="7"/>
        <v>-0.8</v>
      </c>
    </row>
    <row r="43" spans="2:10" ht="20.100000000000001" customHeight="1" thickBot="1" x14ac:dyDescent="0.25">
      <c r="B43" s="6" t="s">
        <v>7</v>
      </c>
      <c r="C43" s="14">
        <f t="shared" ref="C43:J43" si="8">IF(C18&gt;0,(K18-C18)/C18,"-")</f>
        <v>0.20566981656475819</v>
      </c>
      <c r="D43" s="14">
        <f t="shared" si="8"/>
        <v>-0.41176470588235292</v>
      </c>
      <c r="E43" s="14">
        <f t="shared" si="8"/>
        <v>-1</v>
      </c>
      <c r="F43" s="14">
        <f t="shared" si="8"/>
        <v>0.30936329588014982</v>
      </c>
      <c r="G43" s="14">
        <f t="shared" si="8"/>
        <v>0.74193548387096775</v>
      </c>
      <c r="H43" s="14">
        <f t="shared" si="8"/>
        <v>-0.1348314606741573</v>
      </c>
      <c r="I43" s="14">
        <f t="shared" si="8"/>
        <v>-0.48888888888888887</v>
      </c>
      <c r="J43" s="14">
        <f t="shared" si="8"/>
        <v>0.66666666666666663</v>
      </c>
    </row>
    <row r="44" spans="2:10" ht="20.100000000000001" customHeight="1" thickBot="1" x14ac:dyDescent="0.25">
      <c r="B44" s="6" t="s">
        <v>8</v>
      </c>
      <c r="C44" s="14">
        <f t="shared" ref="C44:J44" si="9">IF(C19&gt;0,(K19-C19)/C19,"-")</f>
        <v>6.0012535255405827E-2</v>
      </c>
      <c r="D44" s="14">
        <f t="shared" si="9"/>
        <v>-0.3</v>
      </c>
      <c r="E44" s="14">
        <f t="shared" si="9"/>
        <v>-1</v>
      </c>
      <c r="F44" s="14">
        <f t="shared" si="9"/>
        <v>0.10890679892539781</v>
      </c>
      <c r="G44" s="14">
        <f t="shared" si="9"/>
        <v>-0.61643835616438358</v>
      </c>
      <c r="H44" s="14">
        <f t="shared" si="9"/>
        <v>-9.4300518134715031E-2</v>
      </c>
      <c r="I44" s="14">
        <f t="shared" si="9"/>
        <v>4.5023696682464455E-2</v>
      </c>
      <c r="J44" s="14">
        <f t="shared" si="9"/>
        <v>-0.31147540983606559</v>
      </c>
    </row>
    <row r="45" spans="2:10" ht="20.100000000000001" customHeight="1" thickBot="1" x14ac:dyDescent="0.25">
      <c r="B45" s="6" t="s">
        <v>9</v>
      </c>
      <c r="C45" s="14">
        <f t="shared" ref="C45:J45" si="10">IF(C20&gt;0,(K20-C20)/C20,"-")</f>
        <v>4.3254081924949873E-2</v>
      </c>
      <c r="D45" s="14">
        <f t="shared" si="10"/>
        <v>-0.6470588235294118</v>
      </c>
      <c r="E45" s="14">
        <f t="shared" si="10"/>
        <v>-0.81481481481481477</v>
      </c>
      <c r="F45" s="14">
        <f t="shared" si="10"/>
        <v>0.15204678362573099</v>
      </c>
      <c r="G45" s="14">
        <f t="shared" si="10"/>
        <v>-0.68127490039840632</v>
      </c>
      <c r="H45" s="14">
        <f t="shared" si="10"/>
        <v>0.23009814612868049</v>
      </c>
      <c r="I45" s="14">
        <f t="shared" si="10"/>
        <v>-7.0175438596491224E-2</v>
      </c>
      <c r="J45" s="14">
        <f t="shared" si="10"/>
        <v>-0.69308943089430897</v>
      </c>
    </row>
    <row r="46" spans="2:10" ht="20.100000000000001" customHeight="1" thickBot="1" x14ac:dyDescent="0.25">
      <c r="B46" s="6" t="s">
        <v>10</v>
      </c>
      <c r="C46" s="14">
        <f t="shared" ref="C46:J46" si="11">IF(C21&gt;0,(K21-C21)/C21,"-")</f>
        <v>0.27854454203262236</v>
      </c>
      <c r="D46" s="14" t="str">
        <f t="shared" si="11"/>
        <v>-</v>
      </c>
      <c r="E46" s="14" t="str">
        <f t="shared" si="11"/>
        <v>-</v>
      </c>
      <c r="F46" s="14">
        <f t="shared" si="11"/>
        <v>0.2766323024054983</v>
      </c>
      <c r="G46" s="14">
        <f t="shared" si="11"/>
        <v>-0.6428571428571429</v>
      </c>
      <c r="H46" s="14">
        <f t="shared" si="11"/>
        <v>0.52413793103448281</v>
      </c>
      <c r="I46" s="14">
        <f t="shared" si="11"/>
        <v>-0.20833333333333334</v>
      </c>
      <c r="J46" s="14">
        <f t="shared" si="11"/>
        <v>-1</v>
      </c>
    </row>
    <row r="47" spans="2:10" ht="20.100000000000001" customHeight="1" thickBot="1" x14ac:dyDescent="0.25">
      <c r="B47" s="6" t="s">
        <v>11</v>
      </c>
      <c r="C47" s="14">
        <f t="shared" ref="C47:J47" si="12">IF(C22&gt;0,(K22-C22)/C22,"-")</f>
        <v>8.3373963920038999E-2</v>
      </c>
      <c r="D47" s="14">
        <f t="shared" si="12"/>
        <v>0.29411764705882354</v>
      </c>
      <c r="E47" s="14" t="str">
        <f t="shared" si="12"/>
        <v>-</v>
      </c>
      <c r="F47" s="14">
        <f t="shared" si="12"/>
        <v>8.9073634204275536E-3</v>
      </c>
      <c r="G47" s="14">
        <f t="shared" si="12"/>
        <v>0.47619047619047616</v>
      </c>
      <c r="H47" s="14">
        <f t="shared" si="12"/>
        <v>0.38528138528138528</v>
      </c>
      <c r="I47" s="14">
        <f t="shared" si="12"/>
        <v>0.45161290322580644</v>
      </c>
      <c r="J47" s="14">
        <f t="shared" si="12"/>
        <v>0.66666666666666663</v>
      </c>
    </row>
    <row r="48" spans="2:10" ht="20.100000000000001" customHeight="1" thickBot="1" x14ac:dyDescent="0.25">
      <c r="B48" s="6" t="s">
        <v>12</v>
      </c>
      <c r="C48" s="14">
        <f t="shared" ref="C48:J48" si="13">IF(C23&gt;0,(K23-C23)/C23,"-")</f>
        <v>0.24912456228114058</v>
      </c>
      <c r="D48" s="14">
        <f t="shared" si="13"/>
        <v>1.282051282051282E-2</v>
      </c>
      <c r="E48" s="14">
        <f t="shared" si="13"/>
        <v>-0.78947368421052633</v>
      </c>
      <c r="F48" s="14">
        <f t="shared" si="13"/>
        <v>0.35117585117585115</v>
      </c>
      <c r="G48" s="14">
        <f t="shared" si="13"/>
        <v>0.24242424242424243</v>
      </c>
      <c r="H48" s="14">
        <f t="shared" si="13"/>
        <v>-8.9353612167300381E-2</v>
      </c>
      <c r="I48" s="14">
        <f t="shared" si="13"/>
        <v>0.38181818181818183</v>
      </c>
      <c r="J48" s="14">
        <f t="shared" si="13"/>
        <v>9.1346153846153841E-2</v>
      </c>
    </row>
    <row r="49" spans="2:10" ht="20.100000000000001" customHeight="1" thickBot="1" x14ac:dyDescent="0.25">
      <c r="B49" s="6" t="s">
        <v>13</v>
      </c>
      <c r="C49" s="14">
        <f t="shared" ref="C49:J49" si="14">IF(C24&gt;0,(K24-C24)/C24,"-")</f>
        <v>-9.219143576826197E-2</v>
      </c>
      <c r="D49" s="14">
        <f t="shared" si="14"/>
        <v>-0.8</v>
      </c>
      <c r="E49" s="14" t="str">
        <f t="shared" si="14"/>
        <v>-</v>
      </c>
      <c r="F49" s="14">
        <f t="shared" si="14"/>
        <v>-0.13828996282527881</v>
      </c>
      <c r="G49" s="14">
        <f t="shared" si="14"/>
        <v>1.1714285714285715</v>
      </c>
      <c r="H49" s="14">
        <f t="shared" si="14"/>
        <v>-0.1047008547008547</v>
      </c>
      <c r="I49" s="14">
        <f t="shared" si="14"/>
        <v>0.36082474226804123</v>
      </c>
      <c r="J49" s="14">
        <f t="shared" si="14"/>
        <v>-0.56000000000000005</v>
      </c>
    </row>
    <row r="50" spans="2:10" ht="20.100000000000001" customHeight="1" thickBot="1" x14ac:dyDescent="0.25">
      <c r="B50" s="6" t="s">
        <v>14</v>
      </c>
      <c r="C50" s="14">
        <f t="shared" ref="C50:J50" si="15">IF(C25&gt;0,(K25-C25)/C25,"-")</f>
        <v>-8.2191780821917804E-2</v>
      </c>
      <c r="D50" s="14" t="str">
        <f t="shared" si="15"/>
        <v>-</v>
      </c>
      <c r="E50" s="14" t="str">
        <f t="shared" si="15"/>
        <v>-</v>
      </c>
      <c r="F50" s="14">
        <f t="shared" si="15"/>
        <v>-3.3068783068783067E-2</v>
      </c>
      <c r="G50" s="14">
        <f t="shared" si="15"/>
        <v>3.3333333333333335</v>
      </c>
      <c r="H50" s="14">
        <f t="shared" si="15"/>
        <v>0.38356164383561642</v>
      </c>
      <c r="I50" s="14">
        <f t="shared" si="15"/>
        <v>-0.66176470588235292</v>
      </c>
      <c r="J50" s="14">
        <f t="shared" si="15"/>
        <v>-0.95918367346938771</v>
      </c>
    </row>
    <row r="51" spans="2:10" ht="20.100000000000001" customHeight="1" thickBot="1" x14ac:dyDescent="0.25">
      <c r="B51" s="7" t="s">
        <v>15</v>
      </c>
      <c r="C51" s="14">
        <f t="shared" ref="C51:J51" si="16">IF(C26&gt;0,(K26-C26)/C26,"-")</f>
        <v>0.1335540838852097</v>
      </c>
      <c r="D51" s="14">
        <f t="shared" si="16"/>
        <v>1.2727272727272727</v>
      </c>
      <c r="E51" s="14">
        <f t="shared" si="16"/>
        <v>-1</v>
      </c>
      <c r="F51" s="14">
        <f t="shared" si="16"/>
        <v>0.14459788789601949</v>
      </c>
      <c r="G51" s="14">
        <f t="shared" si="16"/>
        <v>-0.375</v>
      </c>
      <c r="H51" s="14">
        <f t="shared" si="16"/>
        <v>-5.6250000000000001E-2</v>
      </c>
      <c r="I51" s="14">
        <f t="shared" si="16"/>
        <v>2.1363636363636362</v>
      </c>
      <c r="J51" s="14">
        <f t="shared" si="16"/>
        <v>2.5</v>
      </c>
    </row>
    <row r="52" spans="2:10" ht="20.100000000000001" customHeight="1" thickBot="1" x14ac:dyDescent="0.25">
      <c r="B52" s="8" t="s">
        <v>16</v>
      </c>
      <c r="C52" s="14">
        <f t="shared" ref="C52:J52" si="17">IF(C27&gt;0,(K27-C27)/C27,"-")</f>
        <v>-0.13829787234042554</v>
      </c>
      <c r="D52" s="14" t="str">
        <f t="shared" si="17"/>
        <v>-</v>
      </c>
      <c r="E52" s="14" t="str">
        <f t="shared" si="17"/>
        <v>-</v>
      </c>
      <c r="F52" s="14">
        <f t="shared" si="17"/>
        <v>-0.22321428571428573</v>
      </c>
      <c r="G52" s="14" t="str">
        <f t="shared" si="17"/>
        <v>-</v>
      </c>
      <c r="H52" s="14">
        <f t="shared" si="17"/>
        <v>0.18965517241379309</v>
      </c>
      <c r="I52" s="14" t="str">
        <f t="shared" si="17"/>
        <v>-</v>
      </c>
      <c r="J52" s="14" t="str">
        <f t="shared" si="17"/>
        <v>-</v>
      </c>
    </row>
    <row r="53" spans="2:10" ht="20.100000000000001" customHeight="1" thickBot="1" x14ac:dyDescent="0.25">
      <c r="B53" s="9" t="s">
        <v>17</v>
      </c>
      <c r="C53" s="15">
        <f t="shared" ref="C53:J53" si="18">IF(C28&gt;0,(K28-C28)/C28,"-")</f>
        <v>9.8054674103711298E-2</v>
      </c>
      <c r="D53" s="15">
        <f t="shared" si="18"/>
        <v>-0.2315369261477046</v>
      </c>
      <c r="E53" s="15">
        <f t="shared" si="18"/>
        <v>-0.660377358490566</v>
      </c>
      <c r="F53" s="15">
        <f t="shared" si="18"/>
        <v>0.16620202190870434</v>
      </c>
      <c r="G53" s="15">
        <f t="shared" si="18"/>
        <v>-0.10462555066079295</v>
      </c>
      <c r="H53" s="15">
        <f t="shared" si="18"/>
        <v>-4.8763167238726479E-2</v>
      </c>
      <c r="I53" s="15">
        <f t="shared" si="18"/>
        <v>-3.0739934711643092E-2</v>
      </c>
      <c r="J53" s="15">
        <f t="shared" si="18"/>
        <v>-7.6292559899117277E-2</v>
      </c>
    </row>
  </sheetData>
  <mergeCells count="22">
    <mergeCell ref="M9:M10"/>
    <mergeCell ref="N9:P9"/>
    <mergeCell ref="Q9:Q10"/>
    <mergeCell ref="R9:R10"/>
    <mergeCell ref="C8:J8"/>
    <mergeCell ref="K8:R8"/>
    <mergeCell ref="C9:C10"/>
    <mergeCell ref="D9:D10"/>
    <mergeCell ref="E9:E10"/>
    <mergeCell ref="F9:H9"/>
    <mergeCell ref="I9:I10"/>
    <mergeCell ref="J9:J10"/>
    <mergeCell ref="K9:K10"/>
    <mergeCell ref="L9:L10"/>
    <mergeCell ref="C32:J32"/>
    <mergeCell ref="C34:C35"/>
    <mergeCell ref="D34:D35"/>
    <mergeCell ref="E34:E35"/>
    <mergeCell ref="F34:H34"/>
    <mergeCell ref="I34:I35"/>
    <mergeCell ref="J34:J35"/>
    <mergeCell ref="C33:J33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N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2.625" customWidth="1"/>
    <col min="4" max="4" width="15.5" bestFit="1" customWidth="1"/>
    <col min="5" max="5" width="17.375" bestFit="1" customWidth="1"/>
    <col min="6" max="6" width="25.625" customWidth="1"/>
    <col min="7" max="7" width="12.625" customWidth="1"/>
    <col min="8" max="8" width="15.5" bestFit="1" customWidth="1"/>
    <col min="9" max="9" width="17.375" bestFit="1" customWidth="1"/>
    <col min="10" max="10" width="25.625" customWidth="1"/>
    <col min="11" max="11" width="12.625" customWidth="1"/>
    <col min="12" max="12" width="15.5" bestFit="1" customWidth="1"/>
    <col min="13" max="13" width="17.375" bestFit="1" customWidth="1"/>
    <col min="14" max="14" width="25.625" customWidth="1"/>
    <col min="15" max="18" width="20.625" customWidth="1"/>
    <col min="19" max="19" width="11.875" customWidth="1"/>
  </cols>
  <sheetData>
    <row r="7" spans="1:14" ht="51" customHeight="1" x14ac:dyDescent="0.2"/>
    <row r="8" spans="1:14" ht="44.25" customHeight="1" thickBot="1" x14ac:dyDescent="0.25">
      <c r="A8" s="45"/>
      <c r="B8" s="46"/>
      <c r="C8" s="27" t="s">
        <v>119</v>
      </c>
      <c r="D8" s="28"/>
      <c r="E8" s="28"/>
      <c r="F8" s="28"/>
      <c r="G8" s="27" t="s">
        <v>120</v>
      </c>
      <c r="H8" s="28"/>
      <c r="I8" s="28"/>
      <c r="J8" s="28"/>
      <c r="K8" s="27" t="s">
        <v>122</v>
      </c>
      <c r="L8" s="28"/>
      <c r="M8" s="28"/>
      <c r="N8" s="28"/>
    </row>
    <row r="9" spans="1:14" ht="44.25" customHeight="1" thickBot="1" x14ac:dyDescent="0.25">
      <c r="A9" s="45"/>
      <c r="B9" s="45"/>
      <c r="C9" s="41" t="s">
        <v>27</v>
      </c>
      <c r="D9" s="41"/>
      <c r="E9" s="42"/>
      <c r="F9" s="33" t="s">
        <v>30</v>
      </c>
      <c r="G9" s="48" t="s">
        <v>27</v>
      </c>
      <c r="H9" s="41" t="s">
        <v>28</v>
      </c>
      <c r="I9" s="42" t="s">
        <v>29</v>
      </c>
      <c r="J9" s="33" t="s">
        <v>30</v>
      </c>
      <c r="K9" s="48" t="s">
        <v>27</v>
      </c>
      <c r="L9" s="41" t="s">
        <v>28</v>
      </c>
      <c r="M9" s="42" t="s">
        <v>29</v>
      </c>
      <c r="N9" s="33" t="s">
        <v>30</v>
      </c>
    </row>
    <row r="10" spans="1:14" ht="44.25" customHeight="1" thickBot="1" x14ac:dyDescent="0.25">
      <c r="A10" s="45"/>
      <c r="B10" s="45"/>
      <c r="C10" s="19" t="s">
        <v>31</v>
      </c>
      <c r="D10" s="19" t="s">
        <v>32</v>
      </c>
      <c r="E10" s="19" t="s">
        <v>33</v>
      </c>
      <c r="F10" s="47"/>
      <c r="G10" s="10" t="s">
        <v>31</v>
      </c>
      <c r="H10" s="10" t="s">
        <v>32</v>
      </c>
      <c r="I10" s="10" t="s">
        <v>33</v>
      </c>
      <c r="J10" s="47"/>
      <c r="K10" s="10" t="s">
        <v>31</v>
      </c>
      <c r="L10" s="10" t="s">
        <v>32</v>
      </c>
      <c r="M10" s="10" t="s">
        <v>33</v>
      </c>
      <c r="N10" s="47"/>
    </row>
    <row r="11" spans="1:14" ht="20.100000000000001" customHeight="1" thickBot="1" x14ac:dyDescent="0.25">
      <c r="B11" s="5" t="s">
        <v>0</v>
      </c>
      <c r="C11" s="11">
        <v>820</v>
      </c>
      <c r="D11" s="11">
        <v>541</v>
      </c>
      <c r="E11" s="11">
        <v>279</v>
      </c>
      <c r="F11" s="24">
        <f>C11/'Evolución Denuncias'!C11</f>
        <v>7.5848672648228657E-2</v>
      </c>
      <c r="G11" s="11">
        <v>829</v>
      </c>
      <c r="H11" s="11">
        <v>586</v>
      </c>
      <c r="I11" s="11">
        <v>243</v>
      </c>
      <c r="J11" s="24">
        <f>+G11/'Evolución Denuncias'!K11</f>
        <v>7.1422417506677008E-2</v>
      </c>
      <c r="K11" s="14">
        <f t="shared" ref="K11:M28" si="0">IF(C11&gt;0,(G11-C11)/C11,"-")</f>
        <v>1.097560975609756E-2</v>
      </c>
      <c r="L11" s="14">
        <f t="shared" si="0"/>
        <v>8.3179297597042512E-2</v>
      </c>
      <c r="M11" s="14">
        <f t="shared" si="0"/>
        <v>-0.12903225806451613</v>
      </c>
      <c r="N11" s="24">
        <f>+(J11-F11)/F11</f>
        <v>-5.8356395530871803E-2</v>
      </c>
    </row>
    <row r="12" spans="1:14" ht="20.100000000000001" customHeight="1" thickBot="1" x14ac:dyDescent="0.25">
      <c r="B12" s="6" t="s">
        <v>1</v>
      </c>
      <c r="C12" s="11">
        <v>170</v>
      </c>
      <c r="D12" s="11">
        <v>93</v>
      </c>
      <c r="E12" s="11">
        <v>77</v>
      </c>
      <c r="F12" s="24">
        <f>C12/'Evolución Denuncias'!C12</f>
        <v>0.14166666666666666</v>
      </c>
      <c r="G12" s="11">
        <v>254</v>
      </c>
      <c r="H12" s="11">
        <v>100</v>
      </c>
      <c r="I12" s="11">
        <v>154</v>
      </c>
      <c r="J12" s="24">
        <f>+G12/'Evolución Denuncias'!K12</f>
        <v>0.20255183413078151</v>
      </c>
      <c r="K12" s="14">
        <f t="shared" si="0"/>
        <v>0.49411764705882355</v>
      </c>
      <c r="L12" s="14">
        <f t="shared" si="0"/>
        <v>7.5268817204301078E-2</v>
      </c>
      <c r="M12" s="14">
        <f t="shared" si="0"/>
        <v>1</v>
      </c>
      <c r="N12" s="24">
        <f t="shared" ref="N12:N28" si="1">+(J12-F12)/F12</f>
        <v>0.42977765268786955</v>
      </c>
    </row>
    <row r="13" spans="1:14" ht="20.100000000000001" customHeight="1" thickBot="1" x14ac:dyDescent="0.25">
      <c r="B13" s="6" t="s">
        <v>2</v>
      </c>
      <c r="C13" s="11">
        <v>112</v>
      </c>
      <c r="D13" s="11">
        <v>76</v>
      </c>
      <c r="E13" s="11">
        <v>36</v>
      </c>
      <c r="F13" s="24">
        <f>C13/'Evolución Denuncias'!C13</f>
        <v>0.12655367231638417</v>
      </c>
      <c r="G13" s="11">
        <v>203</v>
      </c>
      <c r="H13" s="11">
        <v>95</v>
      </c>
      <c r="I13" s="11">
        <v>108</v>
      </c>
      <c r="J13" s="24">
        <f>+G13/'Evolución Denuncias'!K13</f>
        <v>0.17001675041876047</v>
      </c>
      <c r="K13" s="14">
        <f t="shared" si="0"/>
        <v>0.8125</v>
      </c>
      <c r="L13" s="14">
        <f t="shared" si="0"/>
        <v>0.25</v>
      </c>
      <c r="M13" s="14">
        <f t="shared" si="0"/>
        <v>2</v>
      </c>
      <c r="N13" s="24">
        <f t="shared" si="1"/>
        <v>0.34343592964824121</v>
      </c>
    </row>
    <row r="14" spans="1:14" ht="20.100000000000001" customHeight="1" thickBot="1" x14ac:dyDescent="0.25">
      <c r="B14" s="6" t="s">
        <v>3</v>
      </c>
      <c r="C14" s="11">
        <v>333</v>
      </c>
      <c r="D14" s="11">
        <v>154</v>
      </c>
      <c r="E14" s="11">
        <v>179</v>
      </c>
      <c r="F14" s="24">
        <f>C14/'Evolución Denuncias'!C14</f>
        <v>0.17731629392971246</v>
      </c>
      <c r="G14" s="11">
        <v>273</v>
      </c>
      <c r="H14" s="11">
        <v>161</v>
      </c>
      <c r="I14" s="11">
        <v>112</v>
      </c>
      <c r="J14" s="24">
        <f>+G14/'Evolución Denuncias'!K14</f>
        <v>0.13012392755004767</v>
      </c>
      <c r="K14" s="14">
        <f t="shared" si="0"/>
        <v>-0.18018018018018017</v>
      </c>
      <c r="L14" s="14">
        <f t="shared" si="0"/>
        <v>4.5454545454545456E-2</v>
      </c>
      <c r="M14" s="14">
        <f t="shared" si="0"/>
        <v>-0.37430167597765363</v>
      </c>
      <c r="N14" s="24">
        <f t="shared" si="1"/>
        <v>-0.26614794012315457</v>
      </c>
    </row>
    <row r="15" spans="1:14" ht="20.100000000000001" customHeight="1" thickBot="1" x14ac:dyDescent="0.25">
      <c r="B15" s="6" t="s">
        <v>4</v>
      </c>
      <c r="C15" s="11">
        <v>412</v>
      </c>
      <c r="D15" s="11">
        <v>203</v>
      </c>
      <c r="E15" s="11">
        <v>209</v>
      </c>
      <c r="F15" s="24">
        <f>C15/'Evolución Denuncias'!C15</f>
        <v>0.14501935938049981</v>
      </c>
      <c r="G15" s="11">
        <v>311</v>
      </c>
      <c r="H15" s="11">
        <v>181</v>
      </c>
      <c r="I15" s="11">
        <v>130</v>
      </c>
      <c r="J15" s="24">
        <f>+G15/'Evolución Denuncias'!K15</f>
        <v>0.10383973288814691</v>
      </c>
      <c r="K15" s="14">
        <f t="shared" si="0"/>
        <v>-0.24514563106796117</v>
      </c>
      <c r="L15" s="14">
        <f t="shared" si="0"/>
        <v>-0.10837438423645321</v>
      </c>
      <c r="M15" s="14">
        <f t="shared" si="0"/>
        <v>-0.37799043062200954</v>
      </c>
      <c r="N15" s="24">
        <f t="shared" si="1"/>
        <v>-0.28395951180770534</v>
      </c>
    </row>
    <row r="16" spans="1:14" ht="20.100000000000001" customHeight="1" thickBot="1" x14ac:dyDescent="0.25">
      <c r="B16" s="6" t="s">
        <v>5</v>
      </c>
      <c r="C16" s="11">
        <v>73</v>
      </c>
      <c r="D16" s="11">
        <v>44</v>
      </c>
      <c r="E16" s="11">
        <v>29</v>
      </c>
      <c r="F16" s="24">
        <f>C16/'Evolución Denuncias'!C16</f>
        <v>0.13394495412844037</v>
      </c>
      <c r="G16" s="11">
        <v>118</v>
      </c>
      <c r="H16" s="11">
        <v>69</v>
      </c>
      <c r="I16" s="11">
        <v>49</v>
      </c>
      <c r="J16" s="24">
        <f>+G16/'Evolución Denuncias'!K16</f>
        <v>0.24229979466119098</v>
      </c>
      <c r="K16" s="14">
        <f t="shared" si="0"/>
        <v>0.61643835616438358</v>
      </c>
      <c r="L16" s="14">
        <f t="shared" si="0"/>
        <v>0.56818181818181823</v>
      </c>
      <c r="M16" s="14">
        <f t="shared" si="0"/>
        <v>0.68965517241379315</v>
      </c>
      <c r="N16" s="24">
        <f t="shared" si="1"/>
        <v>0.80895052178560378</v>
      </c>
    </row>
    <row r="17" spans="2:14" ht="20.100000000000001" customHeight="1" thickBot="1" x14ac:dyDescent="0.25">
      <c r="B17" s="6" t="s">
        <v>6</v>
      </c>
      <c r="C17" s="11">
        <v>147</v>
      </c>
      <c r="D17" s="11">
        <v>74</v>
      </c>
      <c r="E17" s="11">
        <v>73</v>
      </c>
      <c r="F17" s="24">
        <f>C17/'Evolución Denuncias'!C17</f>
        <v>9.5330739299610889E-2</v>
      </c>
      <c r="G17" s="11">
        <v>183</v>
      </c>
      <c r="H17" s="11">
        <v>80</v>
      </c>
      <c r="I17" s="11">
        <v>103</v>
      </c>
      <c r="J17" s="24">
        <f>+G17/'Evolución Denuncias'!K17</f>
        <v>0.11024096385542169</v>
      </c>
      <c r="K17" s="14">
        <f t="shared" si="0"/>
        <v>0.24489795918367346</v>
      </c>
      <c r="L17" s="14">
        <f t="shared" si="0"/>
        <v>8.1081081081081086E-2</v>
      </c>
      <c r="M17" s="14">
        <f t="shared" si="0"/>
        <v>0.41095890410958902</v>
      </c>
      <c r="N17" s="24">
        <f t="shared" si="1"/>
        <v>0.15640521268748472</v>
      </c>
    </row>
    <row r="18" spans="2:14" ht="20.100000000000001" customHeight="1" thickBot="1" x14ac:dyDescent="0.25">
      <c r="B18" s="6" t="s">
        <v>7</v>
      </c>
      <c r="C18" s="11">
        <v>238</v>
      </c>
      <c r="D18" s="11">
        <v>145</v>
      </c>
      <c r="E18" s="11">
        <v>93</v>
      </c>
      <c r="F18" s="24">
        <f>C18/'Evolución Denuncias'!C18</f>
        <v>0.13229571984435798</v>
      </c>
      <c r="G18" s="11">
        <v>185</v>
      </c>
      <c r="H18" s="11">
        <v>106</v>
      </c>
      <c r="I18" s="11">
        <v>79</v>
      </c>
      <c r="J18" s="24">
        <f>+G18/'Evolución Denuncias'!K18</f>
        <v>8.5292761641309361E-2</v>
      </c>
      <c r="K18" s="14">
        <f t="shared" si="0"/>
        <v>-0.22268907563025211</v>
      </c>
      <c r="L18" s="14">
        <f t="shared" si="0"/>
        <v>-0.26896551724137929</v>
      </c>
      <c r="M18" s="14">
        <f t="shared" si="0"/>
        <v>-0.15053763440860216</v>
      </c>
      <c r="N18" s="24">
        <f t="shared" si="1"/>
        <v>-0.35528706641716162</v>
      </c>
    </row>
    <row r="19" spans="2:14" ht="20.100000000000001" customHeight="1" thickBot="1" x14ac:dyDescent="0.25">
      <c r="B19" s="6" t="s">
        <v>8</v>
      </c>
      <c r="C19" s="11">
        <v>753</v>
      </c>
      <c r="D19" s="11">
        <v>381</v>
      </c>
      <c r="E19" s="11">
        <v>372</v>
      </c>
      <c r="F19" s="24">
        <f>C19/'Evolución Denuncias'!C19</f>
        <v>0.11798809150736446</v>
      </c>
      <c r="G19" s="11">
        <v>707</v>
      </c>
      <c r="H19" s="11">
        <v>370</v>
      </c>
      <c r="I19" s="11">
        <v>337</v>
      </c>
      <c r="J19" s="24">
        <f>+G19/'Evolución Denuncias'!K19</f>
        <v>0.10450849963045085</v>
      </c>
      <c r="K19" s="14">
        <f t="shared" si="0"/>
        <v>-6.1088977423638779E-2</v>
      </c>
      <c r="L19" s="14">
        <f t="shared" si="0"/>
        <v>-2.8871391076115485E-2</v>
      </c>
      <c r="M19" s="14">
        <f t="shared" si="0"/>
        <v>-9.4086021505376344E-2</v>
      </c>
      <c r="N19" s="24">
        <f t="shared" si="1"/>
        <v>-0.11424535904178308</v>
      </c>
    </row>
    <row r="20" spans="2:14" ht="20.100000000000001" customHeight="1" thickBot="1" x14ac:dyDescent="0.25">
      <c r="B20" s="6" t="s">
        <v>9</v>
      </c>
      <c r="C20" s="11">
        <v>1035</v>
      </c>
      <c r="D20" s="11">
        <v>543</v>
      </c>
      <c r="E20" s="11">
        <v>492</v>
      </c>
      <c r="F20" s="24">
        <f>C20/'Evolución Denuncias'!C20</f>
        <v>0.14823832712689775</v>
      </c>
      <c r="G20" s="11">
        <v>888</v>
      </c>
      <c r="H20" s="11">
        <v>456</v>
      </c>
      <c r="I20" s="11">
        <v>432</v>
      </c>
      <c r="J20" s="24">
        <f>+G20/'Evolución Denuncias'!K20</f>
        <v>0.12191103789126853</v>
      </c>
      <c r="K20" s="14">
        <f t="shared" si="0"/>
        <v>-0.14202898550724638</v>
      </c>
      <c r="L20" s="14">
        <f t="shared" si="0"/>
        <v>-0.16022099447513813</v>
      </c>
      <c r="M20" s="14">
        <f t="shared" si="0"/>
        <v>-0.12195121951219512</v>
      </c>
      <c r="N20" s="24">
        <f t="shared" si="1"/>
        <v>-0.1776010951141673</v>
      </c>
    </row>
    <row r="21" spans="2:14" ht="20.100000000000001" customHeight="1" thickBot="1" x14ac:dyDescent="0.25">
      <c r="B21" s="6" t="s">
        <v>10</v>
      </c>
      <c r="C21" s="11">
        <v>21</v>
      </c>
      <c r="D21" s="11">
        <v>21</v>
      </c>
      <c r="E21" s="11">
        <v>0</v>
      </c>
      <c r="F21" s="24">
        <f>C21/'Evolución Denuncias'!C21</f>
        <v>2.6348808030112924E-2</v>
      </c>
      <c r="G21" s="11">
        <v>67</v>
      </c>
      <c r="H21" s="11">
        <v>58</v>
      </c>
      <c r="I21" s="11">
        <v>9</v>
      </c>
      <c r="J21" s="24">
        <f>+G21/'Evolución Denuncias'!K21</f>
        <v>6.5750736015701666E-2</v>
      </c>
      <c r="K21" s="14">
        <f t="shared" si="0"/>
        <v>2.1904761904761907</v>
      </c>
      <c r="L21" s="14">
        <f t="shared" si="0"/>
        <v>1.7619047619047619</v>
      </c>
      <c r="M21" s="14" t="str">
        <f t="shared" si="0"/>
        <v>-</v>
      </c>
      <c r="N21" s="24">
        <f t="shared" si="1"/>
        <v>1.495396981167344</v>
      </c>
    </row>
    <row r="22" spans="2:14" ht="20.100000000000001" customHeight="1" thickBot="1" x14ac:dyDescent="0.25">
      <c r="B22" s="6" t="s">
        <v>11</v>
      </c>
      <c r="C22" s="11">
        <v>121</v>
      </c>
      <c r="D22" s="11">
        <v>94</v>
      </c>
      <c r="E22" s="11">
        <v>27</v>
      </c>
      <c r="F22" s="24">
        <f>C22/'Evolución Denuncias'!C22</f>
        <v>5.899561189663579E-2</v>
      </c>
      <c r="G22" s="11">
        <v>117</v>
      </c>
      <c r="H22" s="11">
        <v>86</v>
      </c>
      <c r="I22" s="11">
        <v>31</v>
      </c>
      <c r="J22" s="24">
        <f>+G22/'Evolución Denuncias'!K22</f>
        <v>5.2655265526552655E-2</v>
      </c>
      <c r="K22" s="14">
        <f t="shared" si="0"/>
        <v>-3.3057851239669422E-2</v>
      </c>
      <c r="L22" s="14">
        <f t="shared" si="0"/>
        <v>-8.5106382978723402E-2</v>
      </c>
      <c r="M22" s="14">
        <f t="shared" si="0"/>
        <v>0.14814814814814814</v>
      </c>
      <c r="N22" s="24">
        <f t="shared" si="1"/>
        <v>-0.107471490950748</v>
      </c>
    </row>
    <row r="23" spans="2:14" ht="20.100000000000001" customHeight="1" thickBot="1" x14ac:dyDescent="0.25">
      <c r="B23" s="6" t="s">
        <v>12</v>
      </c>
      <c r="C23" s="11">
        <v>888</v>
      </c>
      <c r="D23" s="11">
        <v>422</v>
      </c>
      <c r="E23" s="11">
        <v>466</v>
      </c>
      <c r="F23" s="24">
        <f>C23/'Evolución Denuncias'!C23</f>
        <v>0.11105552776388194</v>
      </c>
      <c r="G23" s="11">
        <v>1146</v>
      </c>
      <c r="H23" s="11">
        <v>548</v>
      </c>
      <c r="I23" s="11">
        <v>598</v>
      </c>
      <c r="J23" s="24">
        <f>+G23/'Evolución Denuncias'!K23</f>
        <v>0.11473768522226672</v>
      </c>
      <c r="K23" s="14">
        <f t="shared" si="0"/>
        <v>0.29054054054054052</v>
      </c>
      <c r="L23" s="14">
        <f t="shared" si="0"/>
        <v>0.29857819905213268</v>
      </c>
      <c r="M23" s="14">
        <f t="shared" si="0"/>
        <v>0.2832618025751073</v>
      </c>
      <c r="N23" s="24">
        <f t="shared" si="1"/>
        <v>3.3156003420320608E-2</v>
      </c>
    </row>
    <row r="24" spans="2:14" ht="20.100000000000001" customHeight="1" thickBot="1" x14ac:dyDescent="0.25">
      <c r="B24" s="6" t="s">
        <v>13</v>
      </c>
      <c r="C24" s="11">
        <v>150</v>
      </c>
      <c r="D24" s="11">
        <v>85</v>
      </c>
      <c r="E24" s="11">
        <v>65</v>
      </c>
      <c r="F24" s="24">
        <f>C24/'Evolución Denuncias'!C24</f>
        <v>7.5566750629722929E-2</v>
      </c>
      <c r="G24" s="11">
        <v>156</v>
      </c>
      <c r="H24" s="11">
        <v>109</v>
      </c>
      <c r="I24" s="11">
        <v>47</v>
      </c>
      <c r="J24" s="24">
        <f>+G24/'Evolución Denuncias'!K24</f>
        <v>8.6570477247502775E-2</v>
      </c>
      <c r="K24" s="14">
        <f t="shared" si="0"/>
        <v>0.04</v>
      </c>
      <c r="L24" s="14">
        <f t="shared" si="0"/>
        <v>0.28235294117647058</v>
      </c>
      <c r="M24" s="14">
        <f t="shared" si="0"/>
        <v>-0.27692307692307694</v>
      </c>
      <c r="N24" s="24">
        <f t="shared" si="1"/>
        <v>0.1456159822419533</v>
      </c>
    </row>
    <row r="25" spans="2:14" ht="20.100000000000001" customHeight="1" thickBot="1" x14ac:dyDescent="0.25">
      <c r="B25" s="6" t="s">
        <v>14</v>
      </c>
      <c r="C25" s="11">
        <v>37</v>
      </c>
      <c r="D25" s="11">
        <v>19</v>
      </c>
      <c r="E25" s="11">
        <v>18</v>
      </c>
      <c r="F25" s="24">
        <f>C25/'Evolución Denuncias'!C25</f>
        <v>3.8988408851422553E-2</v>
      </c>
      <c r="G25" s="11">
        <v>52</v>
      </c>
      <c r="H25" s="11">
        <v>21</v>
      </c>
      <c r="I25" s="11">
        <v>31</v>
      </c>
      <c r="J25" s="24">
        <f>+G25/'Evolución Denuncias'!K25</f>
        <v>5.9701492537313432E-2</v>
      </c>
      <c r="K25" s="14">
        <f t="shared" si="0"/>
        <v>0.40540540540540543</v>
      </c>
      <c r="L25" s="14">
        <f t="shared" si="0"/>
        <v>0.10526315789473684</v>
      </c>
      <c r="M25" s="14">
        <f t="shared" si="0"/>
        <v>0.72222222222222221</v>
      </c>
      <c r="N25" s="24">
        <f t="shared" si="1"/>
        <v>0.53126260588947138</v>
      </c>
    </row>
    <row r="26" spans="2:14" ht="20.100000000000001" customHeight="1" thickBot="1" x14ac:dyDescent="0.25">
      <c r="B26" s="7" t="s">
        <v>15</v>
      </c>
      <c r="C26" s="11">
        <v>223</v>
      </c>
      <c r="D26" s="11">
        <v>106</v>
      </c>
      <c r="E26" s="11">
        <v>117</v>
      </c>
      <c r="F26" s="24">
        <f>C26/'Evolución Denuncias'!C26</f>
        <v>0.12306843267108168</v>
      </c>
      <c r="G26" s="11">
        <v>205</v>
      </c>
      <c r="H26" s="11">
        <v>128</v>
      </c>
      <c r="I26" s="11">
        <v>77</v>
      </c>
      <c r="J26" s="24">
        <f>+G26/'Evolución Denuncias'!K26</f>
        <v>9.9805258033106137E-2</v>
      </c>
      <c r="K26" s="14">
        <f t="shared" si="0"/>
        <v>-8.0717488789237665E-2</v>
      </c>
      <c r="L26" s="14">
        <f t="shared" si="0"/>
        <v>0.20754716981132076</v>
      </c>
      <c r="M26" s="14">
        <f t="shared" si="0"/>
        <v>-0.34188034188034189</v>
      </c>
      <c r="N26" s="24">
        <f t="shared" si="1"/>
        <v>-0.18902633382964881</v>
      </c>
    </row>
    <row r="27" spans="2:14" ht="20.100000000000001" customHeight="1" thickBot="1" x14ac:dyDescent="0.25">
      <c r="B27" s="8" t="s">
        <v>16</v>
      </c>
      <c r="C27" s="11">
        <v>16</v>
      </c>
      <c r="D27" s="11">
        <v>6</v>
      </c>
      <c r="E27" s="11">
        <v>10</v>
      </c>
      <c r="F27" s="24">
        <f>C27/'Evolución Denuncias'!C27</f>
        <v>5.6737588652482268E-2</v>
      </c>
      <c r="G27" s="11">
        <v>38</v>
      </c>
      <c r="H27" s="11">
        <v>19</v>
      </c>
      <c r="I27" s="11">
        <v>19</v>
      </c>
      <c r="J27" s="24">
        <f>+G27/'Evolución Denuncias'!K27</f>
        <v>0.15637860082304528</v>
      </c>
      <c r="K27" s="14">
        <f t="shared" si="0"/>
        <v>1.375</v>
      </c>
      <c r="L27" s="14">
        <f t="shared" si="0"/>
        <v>2.1666666666666665</v>
      </c>
      <c r="M27" s="14">
        <f t="shared" si="0"/>
        <v>0.9</v>
      </c>
      <c r="N27" s="24">
        <f t="shared" si="1"/>
        <v>1.7561728395061731</v>
      </c>
    </row>
    <row r="28" spans="2:14" ht="20.100000000000001" customHeight="1" thickBot="1" x14ac:dyDescent="0.25">
      <c r="B28" s="9" t="s">
        <v>17</v>
      </c>
      <c r="C28" s="12">
        <f>SUM(C11:C27)</f>
        <v>5549</v>
      </c>
      <c r="D28" s="12">
        <f t="shared" ref="D28:E28" si="2">SUM(D11:D27)</f>
        <v>3007</v>
      </c>
      <c r="E28" s="12">
        <f t="shared" si="2"/>
        <v>2542</v>
      </c>
      <c r="F28" s="25">
        <f>C28/'Evolución Denuncias'!C28</f>
        <v>0.10936791690482291</v>
      </c>
      <c r="G28" s="12">
        <f>SUM(G11:G27)</f>
        <v>5732</v>
      </c>
      <c r="H28" s="12">
        <f t="shared" ref="H28:I28" si="3">SUM(H11:H27)</f>
        <v>3173</v>
      </c>
      <c r="I28" s="12">
        <f t="shared" si="3"/>
        <v>2559</v>
      </c>
      <c r="J28" s="25">
        <f>+G28/'Evolución Denuncias'!K28</f>
        <v>0.10288627225732337</v>
      </c>
      <c r="K28" s="15">
        <f t="shared" si="0"/>
        <v>3.2978915119841412E-2</v>
      </c>
      <c r="L28" s="15">
        <f t="shared" si="0"/>
        <v>5.520452278017958E-2</v>
      </c>
      <c r="M28" s="15">
        <f t="shared" si="0"/>
        <v>6.6876475216365071E-3</v>
      </c>
      <c r="N28" s="25">
        <f t="shared" si="1"/>
        <v>-5.926458902147845E-2</v>
      </c>
    </row>
    <row r="29" spans="2:14" x14ac:dyDescent="0.2">
      <c r="C29" s="20"/>
      <c r="D29" s="20"/>
      <c r="E29" s="20"/>
      <c r="G29" s="20"/>
      <c r="H29" s="20"/>
      <c r="I29" s="20"/>
    </row>
  </sheetData>
  <mergeCells count="10">
    <mergeCell ref="A8:B10"/>
    <mergeCell ref="J9:J10"/>
    <mergeCell ref="C8:F8"/>
    <mergeCell ref="G8:J8"/>
    <mergeCell ref="K8:N8"/>
    <mergeCell ref="C9:E9"/>
    <mergeCell ref="F9:F10"/>
    <mergeCell ref="G9:I9"/>
    <mergeCell ref="K9:M9"/>
    <mergeCell ref="N9:N10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8:N53"/>
  <sheetViews>
    <sheetView workbookViewId="0"/>
  </sheetViews>
  <sheetFormatPr baseColWidth="10" defaultRowHeight="12.75" x14ac:dyDescent="0.2"/>
  <cols>
    <col min="1" max="1" width="8.625" customWidth="1"/>
    <col min="2" max="2" width="23.5" bestFit="1" customWidth="1"/>
    <col min="3" max="3" width="20.625" customWidth="1"/>
    <col min="4" max="4" width="12.875" customWidth="1"/>
    <col min="5" max="5" width="13.125" bestFit="1" customWidth="1"/>
    <col min="6" max="6" width="13.125" customWidth="1"/>
    <col min="7" max="7" width="15.5" bestFit="1" customWidth="1"/>
    <col min="8" max="8" width="15.5" customWidth="1"/>
    <col min="9" max="9" width="18.625" bestFit="1" customWidth="1"/>
    <col min="10" max="10" width="11.375" bestFit="1" customWidth="1"/>
    <col min="11" max="11" width="13.125" bestFit="1" customWidth="1"/>
    <col min="12" max="12" width="13.125" customWidth="1"/>
    <col min="13" max="13" width="15.5" bestFit="1" customWidth="1"/>
    <col min="14" max="14" width="15.5" customWidth="1"/>
    <col min="15" max="15" width="18.625" bestFit="1" customWidth="1"/>
    <col min="16" max="16" width="14.375" customWidth="1"/>
    <col min="17" max="17" width="14.125" customWidth="1"/>
    <col min="18" max="24" width="20.625" customWidth="1"/>
    <col min="25" max="25" width="11.875" customWidth="1"/>
  </cols>
  <sheetData>
    <row r="8" spans="2:14" ht="49.5" customHeight="1" x14ac:dyDescent="0.2"/>
    <row r="9" spans="2:14" ht="44.25" customHeight="1" thickBot="1" x14ac:dyDescent="0.25">
      <c r="C9" s="51" t="s">
        <v>119</v>
      </c>
      <c r="D9" s="51"/>
      <c r="E9" s="51"/>
      <c r="F9" s="51"/>
      <c r="G9" s="51"/>
      <c r="H9" s="27"/>
      <c r="I9" s="50" t="s">
        <v>120</v>
      </c>
      <c r="J9" s="51"/>
      <c r="K9" s="51"/>
      <c r="L9" s="51"/>
      <c r="M9" s="51"/>
      <c r="N9" s="27"/>
    </row>
    <row r="10" spans="2:14" ht="72" thickBot="1" x14ac:dyDescent="0.25">
      <c r="C10" s="10" t="s">
        <v>34</v>
      </c>
      <c r="D10" s="10" t="s">
        <v>35</v>
      </c>
      <c r="E10" s="10" t="s">
        <v>36</v>
      </c>
      <c r="F10" s="10" t="s">
        <v>108</v>
      </c>
      <c r="G10" s="10" t="s">
        <v>110</v>
      </c>
      <c r="H10" s="10" t="s">
        <v>109</v>
      </c>
      <c r="I10" s="10" t="s">
        <v>34</v>
      </c>
      <c r="J10" s="10" t="s">
        <v>35</v>
      </c>
      <c r="K10" s="10" t="s">
        <v>36</v>
      </c>
      <c r="L10" s="10" t="s">
        <v>108</v>
      </c>
      <c r="M10" s="10" t="s">
        <v>110</v>
      </c>
      <c r="N10" s="10" t="s">
        <v>109</v>
      </c>
    </row>
    <row r="11" spans="2:14" ht="20.100000000000001" customHeight="1" thickBot="1" x14ac:dyDescent="0.25">
      <c r="B11" s="5" t="s">
        <v>0</v>
      </c>
      <c r="C11" s="11">
        <v>9753</v>
      </c>
      <c r="D11" s="11">
        <v>7071</v>
      </c>
      <c r="E11" s="11">
        <v>2682</v>
      </c>
      <c r="F11" s="11">
        <v>16</v>
      </c>
      <c r="G11" s="11">
        <v>16</v>
      </c>
      <c r="H11" s="11">
        <v>0</v>
      </c>
      <c r="I11" s="11">
        <v>10170</v>
      </c>
      <c r="J11" s="11">
        <v>7809</v>
      </c>
      <c r="K11" s="11">
        <v>2361</v>
      </c>
      <c r="L11" s="11">
        <v>10</v>
      </c>
      <c r="M11" s="11">
        <v>10</v>
      </c>
      <c r="N11" s="11">
        <v>0</v>
      </c>
    </row>
    <row r="12" spans="2:14" ht="20.100000000000001" customHeight="1" thickBot="1" x14ac:dyDescent="0.25">
      <c r="B12" s="6" t="s">
        <v>1</v>
      </c>
      <c r="C12" s="11">
        <v>1180</v>
      </c>
      <c r="D12" s="11">
        <v>599</v>
      </c>
      <c r="E12" s="11">
        <v>581</v>
      </c>
      <c r="F12" s="11">
        <v>3</v>
      </c>
      <c r="G12" s="11">
        <v>3</v>
      </c>
      <c r="H12" s="11">
        <v>0</v>
      </c>
      <c r="I12" s="11">
        <v>1146</v>
      </c>
      <c r="J12" s="11">
        <v>602</v>
      </c>
      <c r="K12" s="11">
        <v>544</v>
      </c>
      <c r="L12" s="11">
        <v>4</v>
      </c>
      <c r="M12" s="11">
        <v>2</v>
      </c>
      <c r="N12" s="11">
        <v>2</v>
      </c>
    </row>
    <row r="13" spans="2:14" ht="20.100000000000001" customHeight="1" thickBot="1" x14ac:dyDescent="0.25">
      <c r="B13" s="6" t="s">
        <v>2</v>
      </c>
      <c r="C13" s="11">
        <v>769</v>
      </c>
      <c r="D13" s="11">
        <v>525</v>
      </c>
      <c r="E13" s="11">
        <v>244</v>
      </c>
      <c r="F13" s="11">
        <v>16</v>
      </c>
      <c r="G13" s="11">
        <v>14</v>
      </c>
      <c r="H13" s="11">
        <v>2</v>
      </c>
      <c r="I13" s="11">
        <v>1066</v>
      </c>
      <c r="J13" s="11">
        <v>608</v>
      </c>
      <c r="K13" s="11">
        <v>458</v>
      </c>
      <c r="L13" s="11">
        <v>14</v>
      </c>
      <c r="M13" s="11">
        <v>10</v>
      </c>
      <c r="N13" s="11">
        <v>4</v>
      </c>
    </row>
    <row r="14" spans="2:14" ht="20.100000000000001" customHeight="1" thickBot="1" x14ac:dyDescent="0.25">
      <c r="B14" s="6" t="s">
        <v>3</v>
      </c>
      <c r="C14" s="11">
        <v>1707</v>
      </c>
      <c r="D14" s="11">
        <v>910</v>
      </c>
      <c r="E14" s="11">
        <v>797</v>
      </c>
      <c r="F14" s="11">
        <v>0</v>
      </c>
      <c r="G14" s="11">
        <v>0</v>
      </c>
      <c r="H14" s="11">
        <v>0</v>
      </c>
      <c r="I14" s="11">
        <v>1846</v>
      </c>
      <c r="J14" s="11">
        <v>951</v>
      </c>
      <c r="K14" s="11">
        <v>895</v>
      </c>
      <c r="L14" s="11">
        <v>4</v>
      </c>
      <c r="M14" s="11">
        <v>3</v>
      </c>
      <c r="N14" s="11">
        <v>1</v>
      </c>
    </row>
    <row r="15" spans="2:14" ht="20.100000000000001" customHeight="1" thickBot="1" x14ac:dyDescent="0.25">
      <c r="B15" s="6" t="s">
        <v>4</v>
      </c>
      <c r="C15" s="11">
        <v>2657</v>
      </c>
      <c r="D15" s="11">
        <v>1842</v>
      </c>
      <c r="E15" s="11">
        <v>815</v>
      </c>
      <c r="F15" s="11">
        <v>0</v>
      </c>
      <c r="G15" s="11">
        <v>0</v>
      </c>
      <c r="H15" s="11">
        <v>0</v>
      </c>
      <c r="I15" s="11">
        <v>2714</v>
      </c>
      <c r="J15" s="11">
        <v>2035</v>
      </c>
      <c r="K15" s="11">
        <v>679</v>
      </c>
      <c r="L15" s="11">
        <v>4</v>
      </c>
      <c r="M15" s="11">
        <v>4</v>
      </c>
      <c r="N15" s="11">
        <v>0</v>
      </c>
    </row>
    <row r="16" spans="2:14" ht="20.100000000000001" customHeight="1" thickBot="1" x14ac:dyDescent="0.25">
      <c r="B16" s="6" t="s">
        <v>5</v>
      </c>
      <c r="C16" s="11">
        <v>488</v>
      </c>
      <c r="D16" s="11">
        <v>315</v>
      </c>
      <c r="E16" s="11">
        <v>173</v>
      </c>
      <c r="F16" s="11">
        <v>0</v>
      </c>
      <c r="G16" s="11">
        <v>0</v>
      </c>
      <c r="H16" s="11">
        <v>0</v>
      </c>
      <c r="I16" s="11">
        <v>449</v>
      </c>
      <c r="J16" s="11">
        <v>283</v>
      </c>
      <c r="K16" s="11">
        <v>166</v>
      </c>
      <c r="L16" s="11">
        <v>1</v>
      </c>
      <c r="M16" s="11">
        <v>0</v>
      </c>
      <c r="N16" s="11">
        <v>1</v>
      </c>
    </row>
    <row r="17" spans="2:14" ht="20.100000000000001" customHeight="1" thickBot="1" x14ac:dyDescent="0.25">
      <c r="B17" s="6" t="s">
        <v>6</v>
      </c>
      <c r="C17" s="11">
        <v>1444</v>
      </c>
      <c r="D17" s="11">
        <v>914</v>
      </c>
      <c r="E17" s="11">
        <v>530</v>
      </c>
      <c r="F17" s="11">
        <v>11</v>
      </c>
      <c r="G17" s="11">
        <v>11</v>
      </c>
      <c r="H17" s="11">
        <v>0</v>
      </c>
      <c r="I17" s="11">
        <v>1489</v>
      </c>
      <c r="J17" s="11">
        <v>913</v>
      </c>
      <c r="K17" s="11">
        <v>576</v>
      </c>
      <c r="L17" s="11">
        <v>6</v>
      </c>
      <c r="M17" s="11">
        <v>4</v>
      </c>
      <c r="N17" s="11">
        <v>2</v>
      </c>
    </row>
    <row r="18" spans="2:14" ht="20.100000000000001" customHeight="1" thickBot="1" x14ac:dyDescent="0.25">
      <c r="B18" s="6" t="s">
        <v>7</v>
      </c>
      <c r="C18" s="11">
        <v>1562</v>
      </c>
      <c r="D18" s="11">
        <v>974</v>
      </c>
      <c r="E18" s="11">
        <v>588</v>
      </c>
      <c r="F18" s="11">
        <v>9</v>
      </c>
      <c r="G18" s="11">
        <v>7</v>
      </c>
      <c r="H18" s="11">
        <v>2</v>
      </c>
      <c r="I18" s="11">
        <v>1922</v>
      </c>
      <c r="J18" s="11">
        <v>1207</v>
      </c>
      <c r="K18" s="11">
        <v>715</v>
      </c>
      <c r="L18" s="11">
        <v>4</v>
      </c>
      <c r="M18" s="11">
        <v>1</v>
      </c>
      <c r="N18" s="11">
        <v>3</v>
      </c>
    </row>
    <row r="19" spans="2:14" ht="20.100000000000001" customHeight="1" thickBot="1" x14ac:dyDescent="0.25">
      <c r="B19" s="6" t="s">
        <v>8</v>
      </c>
      <c r="C19" s="11">
        <v>6245</v>
      </c>
      <c r="D19" s="11">
        <v>3396</v>
      </c>
      <c r="E19" s="11">
        <v>2849</v>
      </c>
      <c r="F19" s="11">
        <v>3</v>
      </c>
      <c r="G19" s="11">
        <v>3</v>
      </c>
      <c r="H19" s="11">
        <v>0</v>
      </c>
      <c r="I19" s="11">
        <v>6603</v>
      </c>
      <c r="J19" s="11">
        <v>3503</v>
      </c>
      <c r="K19" s="11">
        <v>3100</v>
      </c>
      <c r="L19" s="11">
        <v>13</v>
      </c>
      <c r="M19" s="11">
        <v>10</v>
      </c>
      <c r="N19" s="11">
        <v>3</v>
      </c>
    </row>
    <row r="20" spans="2:14" ht="20.100000000000001" customHeight="1" thickBot="1" x14ac:dyDescent="0.25">
      <c r="B20" s="6" t="s">
        <v>9</v>
      </c>
      <c r="C20" s="11">
        <v>6497</v>
      </c>
      <c r="D20" s="11">
        <v>3793</v>
      </c>
      <c r="E20" s="11">
        <v>2704</v>
      </c>
      <c r="F20" s="11">
        <v>11</v>
      </c>
      <c r="G20" s="11">
        <v>6</v>
      </c>
      <c r="H20" s="11">
        <v>5</v>
      </c>
      <c r="I20" s="11">
        <v>6576</v>
      </c>
      <c r="J20" s="11">
        <v>3632</v>
      </c>
      <c r="K20" s="11">
        <v>2944</v>
      </c>
      <c r="L20" s="11">
        <v>10</v>
      </c>
      <c r="M20" s="11">
        <v>9</v>
      </c>
      <c r="N20" s="11">
        <v>1</v>
      </c>
    </row>
    <row r="21" spans="2:14" ht="20.100000000000001" customHeight="1" thickBot="1" x14ac:dyDescent="0.25">
      <c r="B21" s="6" t="s">
        <v>10</v>
      </c>
      <c r="C21" s="11">
        <v>749</v>
      </c>
      <c r="D21" s="11">
        <v>672</v>
      </c>
      <c r="E21" s="11">
        <v>77</v>
      </c>
      <c r="F21" s="11">
        <v>9</v>
      </c>
      <c r="G21" s="11">
        <v>9</v>
      </c>
      <c r="H21" s="11">
        <v>0</v>
      </c>
      <c r="I21" s="11">
        <v>834</v>
      </c>
      <c r="J21" s="11">
        <v>748</v>
      </c>
      <c r="K21" s="11">
        <v>86</v>
      </c>
      <c r="L21" s="11">
        <v>0</v>
      </c>
      <c r="M21" s="11">
        <v>0</v>
      </c>
      <c r="N21" s="11">
        <v>0</v>
      </c>
    </row>
    <row r="22" spans="2:14" ht="20.100000000000001" customHeight="1" thickBot="1" x14ac:dyDescent="0.25">
      <c r="B22" s="6" t="s">
        <v>11</v>
      </c>
      <c r="C22" s="11">
        <v>1862</v>
      </c>
      <c r="D22" s="11">
        <v>1493</v>
      </c>
      <c r="E22" s="11">
        <v>369</v>
      </c>
      <c r="F22" s="11">
        <v>3</v>
      </c>
      <c r="G22" s="11">
        <v>3</v>
      </c>
      <c r="H22" s="11">
        <v>0</v>
      </c>
      <c r="I22" s="11">
        <v>1946</v>
      </c>
      <c r="J22" s="11">
        <v>1425</v>
      </c>
      <c r="K22" s="11">
        <v>521</v>
      </c>
      <c r="L22" s="11">
        <v>9</v>
      </c>
      <c r="M22" s="11">
        <v>5</v>
      </c>
      <c r="N22" s="11">
        <v>4</v>
      </c>
    </row>
    <row r="23" spans="2:14" ht="20.100000000000001" customHeight="1" thickBot="1" x14ac:dyDescent="0.25">
      <c r="B23" s="6" t="s">
        <v>12</v>
      </c>
      <c r="C23" s="11">
        <v>7011</v>
      </c>
      <c r="D23" s="11">
        <v>3820</v>
      </c>
      <c r="E23" s="11">
        <v>3191</v>
      </c>
      <c r="F23" s="11">
        <v>5</v>
      </c>
      <c r="G23" s="11">
        <v>4</v>
      </c>
      <c r="H23" s="11">
        <v>1</v>
      </c>
      <c r="I23" s="11">
        <v>8818</v>
      </c>
      <c r="J23" s="11">
        <v>4940</v>
      </c>
      <c r="K23" s="11">
        <v>3878</v>
      </c>
      <c r="L23" s="11">
        <v>18</v>
      </c>
      <c r="M23" s="11">
        <v>8</v>
      </c>
      <c r="N23" s="11">
        <v>10</v>
      </c>
    </row>
    <row r="24" spans="2:14" ht="20.100000000000001" customHeight="1" thickBot="1" x14ac:dyDescent="0.25">
      <c r="B24" s="6" t="s">
        <v>13</v>
      </c>
      <c r="C24" s="11">
        <v>1845</v>
      </c>
      <c r="D24" s="11">
        <v>1206</v>
      </c>
      <c r="E24" s="11">
        <v>639</v>
      </c>
      <c r="F24" s="11">
        <v>4</v>
      </c>
      <c r="G24" s="11">
        <v>4</v>
      </c>
      <c r="H24" s="11">
        <v>0</v>
      </c>
      <c r="I24" s="11">
        <v>1627</v>
      </c>
      <c r="J24" s="11">
        <v>945</v>
      </c>
      <c r="K24" s="11">
        <v>682</v>
      </c>
      <c r="L24" s="11">
        <v>4</v>
      </c>
      <c r="M24" s="11">
        <v>4</v>
      </c>
      <c r="N24" s="11">
        <v>0</v>
      </c>
    </row>
    <row r="25" spans="2:14" ht="20.100000000000001" customHeight="1" thickBot="1" x14ac:dyDescent="0.25">
      <c r="B25" s="6" t="s">
        <v>14</v>
      </c>
      <c r="C25" s="11">
        <v>805</v>
      </c>
      <c r="D25" s="11">
        <v>389</v>
      </c>
      <c r="E25" s="11">
        <v>416</v>
      </c>
      <c r="F25" s="11">
        <v>3</v>
      </c>
      <c r="G25" s="11">
        <v>1</v>
      </c>
      <c r="H25" s="11">
        <v>2</v>
      </c>
      <c r="I25" s="11">
        <v>813</v>
      </c>
      <c r="J25" s="11">
        <v>339</v>
      </c>
      <c r="K25" s="11">
        <v>474</v>
      </c>
      <c r="L25" s="11">
        <v>1</v>
      </c>
      <c r="M25" s="11">
        <v>1</v>
      </c>
      <c r="N25" s="11">
        <v>0</v>
      </c>
    </row>
    <row r="26" spans="2:14" ht="20.100000000000001" customHeight="1" thickBot="1" x14ac:dyDescent="0.25">
      <c r="B26" s="7" t="s">
        <v>15</v>
      </c>
      <c r="C26" s="11">
        <v>1747</v>
      </c>
      <c r="D26" s="11">
        <v>971</v>
      </c>
      <c r="E26" s="11">
        <v>776</v>
      </c>
      <c r="F26" s="11">
        <v>12</v>
      </c>
      <c r="G26" s="11">
        <v>10</v>
      </c>
      <c r="H26" s="11">
        <v>2</v>
      </c>
      <c r="I26" s="11">
        <v>1902</v>
      </c>
      <c r="J26" s="11">
        <v>1081</v>
      </c>
      <c r="K26" s="11">
        <v>821</v>
      </c>
      <c r="L26" s="11">
        <v>5</v>
      </c>
      <c r="M26" s="11">
        <v>2</v>
      </c>
      <c r="N26" s="11">
        <v>3</v>
      </c>
    </row>
    <row r="27" spans="2:14" ht="20.100000000000001" customHeight="1" thickBot="1" x14ac:dyDescent="0.25">
      <c r="B27" s="8" t="s">
        <v>16</v>
      </c>
      <c r="C27" s="11">
        <v>229</v>
      </c>
      <c r="D27" s="11">
        <v>68</v>
      </c>
      <c r="E27" s="11">
        <v>161</v>
      </c>
      <c r="F27" s="11">
        <v>0</v>
      </c>
      <c r="G27" s="11">
        <v>0</v>
      </c>
      <c r="H27" s="11">
        <v>0</v>
      </c>
      <c r="I27" s="11">
        <v>185</v>
      </c>
      <c r="J27" s="11">
        <v>89</v>
      </c>
      <c r="K27" s="11">
        <v>96</v>
      </c>
      <c r="L27" s="11">
        <v>6</v>
      </c>
      <c r="M27" s="11">
        <v>5</v>
      </c>
      <c r="N27" s="11">
        <v>1</v>
      </c>
    </row>
    <row r="28" spans="2:14" ht="20.100000000000001" customHeight="1" thickBot="1" x14ac:dyDescent="0.25">
      <c r="B28" s="9" t="s">
        <v>17</v>
      </c>
      <c r="C28" s="12">
        <f>SUM(C11:C27)</f>
        <v>46550</v>
      </c>
      <c r="D28" s="12">
        <f t="shared" ref="D28:H28" si="0">SUM(D11:D27)</f>
        <v>28958</v>
      </c>
      <c r="E28" s="12">
        <f t="shared" si="0"/>
        <v>17592</v>
      </c>
      <c r="F28" s="12">
        <f t="shared" si="0"/>
        <v>105</v>
      </c>
      <c r="G28" s="12">
        <f t="shared" si="0"/>
        <v>91</v>
      </c>
      <c r="H28" s="12">
        <f t="shared" si="0"/>
        <v>14</v>
      </c>
      <c r="I28" s="12">
        <f>SUM(I11:I27)</f>
        <v>50106</v>
      </c>
      <c r="J28" s="12">
        <f t="shared" ref="J28:N28" si="1">SUM(J11:J27)</f>
        <v>31110</v>
      </c>
      <c r="K28" s="12">
        <f t="shared" si="1"/>
        <v>18996</v>
      </c>
      <c r="L28" s="12">
        <f t="shared" si="1"/>
        <v>113</v>
      </c>
      <c r="M28" s="12">
        <f t="shared" si="1"/>
        <v>78</v>
      </c>
      <c r="N28" s="12">
        <f t="shared" si="1"/>
        <v>35</v>
      </c>
    </row>
    <row r="29" spans="2:14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1" spans="2:14" ht="39.75" customHeight="1" thickBot="1" x14ac:dyDescent="0.25">
      <c r="C31" s="27" t="s">
        <v>122</v>
      </c>
      <c r="D31" s="28"/>
      <c r="E31" s="28"/>
      <c r="F31" s="27" t="s">
        <v>122</v>
      </c>
      <c r="G31" s="28"/>
      <c r="H31" s="28"/>
    </row>
    <row r="32" spans="2:14" ht="57.75" thickBot="1" x14ac:dyDescent="0.25">
      <c r="C32" s="10" t="s">
        <v>34</v>
      </c>
      <c r="D32" s="10" t="s">
        <v>35</v>
      </c>
      <c r="E32" s="10" t="s">
        <v>36</v>
      </c>
      <c r="F32" s="10" t="s">
        <v>105</v>
      </c>
      <c r="G32" s="10" t="s">
        <v>106</v>
      </c>
      <c r="H32" s="10" t="s">
        <v>107</v>
      </c>
    </row>
    <row r="33" spans="2:8" ht="20.100000000000001" customHeight="1" thickBot="1" x14ac:dyDescent="0.25">
      <c r="B33" s="5" t="s">
        <v>0</v>
      </c>
      <c r="C33" s="14">
        <f t="shared" ref="C33:C50" si="2">IF(C11&gt;0,(I11-C11)/C11,"-")</f>
        <v>4.2756075053829591E-2</v>
      </c>
      <c r="D33" s="14">
        <f t="shared" ref="D33:D50" si="3">IF(D11&gt;0,(J11-D11)/D11,"-")</f>
        <v>0.10436996181586763</v>
      </c>
      <c r="E33" s="14">
        <f t="shared" ref="E33:E50" si="4">IF(E11&gt;0,(K11-E11)/E11,"-")</f>
        <v>-0.11968680089485459</v>
      </c>
      <c r="F33" s="14">
        <f t="shared" ref="F33:F50" si="5">IF(F11&gt;0,(L11-F11)/F11,"-")</f>
        <v>-0.375</v>
      </c>
      <c r="G33" s="14">
        <f t="shared" ref="G33:G50" si="6">IF(G11&gt;0,(M11-G11)/G11,"-")</f>
        <v>-0.375</v>
      </c>
      <c r="H33" s="14" t="str">
        <f t="shared" ref="H33:H50" si="7">IF(H11&gt;0,(N11-H11)/H11,"-")</f>
        <v>-</v>
      </c>
    </row>
    <row r="34" spans="2:8" ht="20.100000000000001" customHeight="1" thickBot="1" x14ac:dyDescent="0.25">
      <c r="B34" s="6" t="s">
        <v>1</v>
      </c>
      <c r="C34" s="14">
        <f t="shared" si="2"/>
        <v>-2.8813559322033899E-2</v>
      </c>
      <c r="D34" s="14">
        <f t="shared" si="3"/>
        <v>5.008347245409015E-3</v>
      </c>
      <c r="E34" s="14">
        <f t="shared" si="4"/>
        <v>-6.3683304647160072E-2</v>
      </c>
      <c r="F34" s="14">
        <f t="shared" si="5"/>
        <v>0.33333333333333331</v>
      </c>
      <c r="G34" s="14">
        <f t="shared" si="6"/>
        <v>-0.33333333333333331</v>
      </c>
      <c r="H34" s="14" t="str">
        <f t="shared" si="7"/>
        <v>-</v>
      </c>
    </row>
    <row r="35" spans="2:8" ht="20.100000000000001" customHeight="1" thickBot="1" x14ac:dyDescent="0.25">
      <c r="B35" s="6" t="s">
        <v>2</v>
      </c>
      <c r="C35" s="14">
        <f t="shared" si="2"/>
        <v>0.38621586475942782</v>
      </c>
      <c r="D35" s="14">
        <f t="shared" si="3"/>
        <v>0.15809523809523809</v>
      </c>
      <c r="E35" s="14">
        <f t="shared" si="4"/>
        <v>0.87704918032786883</v>
      </c>
      <c r="F35" s="14">
        <f t="shared" si="5"/>
        <v>-0.125</v>
      </c>
      <c r="G35" s="14">
        <f t="shared" si="6"/>
        <v>-0.2857142857142857</v>
      </c>
      <c r="H35" s="14">
        <f t="shared" si="7"/>
        <v>1</v>
      </c>
    </row>
    <row r="36" spans="2:8" ht="20.100000000000001" customHeight="1" thickBot="1" x14ac:dyDescent="0.25">
      <c r="B36" s="6" t="s">
        <v>3</v>
      </c>
      <c r="C36" s="14">
        <f t="shared" si="2"/>
        <v>8.1429408318687752E-2</v>
      </c>
      <c r="D36" s="14">
        <f t="shared" si="3"/>
        <v>4.5054945054945054E-2</v>
      </c>
      <c r="E36" s="14">
        <f t="shared" si="4"/>
        <v>0.12296110414052698</v>
      </c>
      <c r="F36" s="14" t="str">
        <f t="shared" si="5"/>
        <v>-</v>
      </c>
      <c r="G36" s="14" t="str">
        <f t="shared" si="6"/>
        <v>-</v>
      </c>
      <c r="H36" s="14" t="str">
        <f t="shared" si="7"/>
        <v>-</v>
      </c>
    </row>
    <row r="37" spans="2:8" ht="20.100000000000001" customHeight="1" thickBot="1" x14ac:dyDescent="0.25">
      <c r="B37" s="6" t="s">
        <v>4</v>
      </c>
      <c r="C37" s="14">
        <f t="shared" si="2"/>
        <v>2.1452766277756868E-2</v>
      </c>
      <c r="D37" s="14">
        <f t="shared" si="3"/>
        <v>0.10477741585233442</v>
      </c>
      <c r="E37" s="14">
        <f t="shared" si="4"/>
        <v>-0.16687116564417179</v>
      </c>
      <c r="F37" s="14" t="str">
        <f t="shared" si="5"/>
        <v>-</v>
      </c>
      <c r="G37" s="14" t="str">
        <f t="shared" si="6"/>
        <v>-</v>
      </c>
      <c r="H37" s="14" t="str">
        <f t="shared" si="7"/>
        <v>-</v>
      </c>
    </row>
    <row r="38" spans="2:8" ht="20.100000000000001" customHeight="1" thickBot="1" x14ac:dyDescent="0.25">
      <c r="B38" s="6" t="s">
        <v>5</v>
      </c>
      <c r="C38" s="14">
        <f t="shared" si="2"/>
        <v>-7.9918032786885251E-2</v>
      </c>
      <c r="D38" s="14">
        <f t="shared" si="3"/>
        <v>-0.10158730158730159</v>
      </c>
      <c r="E38" s="14">
        <f t="shared" si="4"/>
        <v>-4.046242774566474E-2</v>
      </c>
      <c r="F38" s="14" t="str">
        <f t="shared" si="5"/>
        <v>-</v>
      </c>
      <c r="G38" s="14" t="str">
        <f t="shared" si="6"/>
        <v>-</v>
      </c>
      <c r="H38" s="14" t="str">
        <f t="shared" si="7"/>
        <v>-</v>
      </c>
    </row>
    <row r="39" spans="2:8" ht="20.100000000000001" customHeight="1" thickBot="1" x14ac:dyDescent="0.25">
      <c r="B39" s="6" t="s">
        <v>6</v>
      </c>
      <c r="C39" s="14">
        <f t="shared" si="2"/>
        <v>3.1163434903047092E-2</v>
      </c>
      <c r="D39" s="14">
        <f t="shared" si="3"/>
        <v>-1.0940919037199124E-3</v>
      </c>
      <c r="E39" s="14">
        <f t="shared" si="4"/>
        <v>8.6792452830188674E-2</v>
      </c>
      <c r="F39" s="14">
        <f t="shared" si="5"/>
        <v>-0.45454545454545453</v>
      </c>
      <c r="G39" s="14">
        <f t="shared" si="6"/>
        <v>-0.63636363636363635</v>
      </c>
      <c r="H39" s="14" t="str">
        <f t="shared" si="7"/>
        <v>-</v>
      </c>
    </row>
    <row r="40" spans="2:8" ht="20.100000000000001" customHeight="1" thickBot="1" x14ac:dyDescent="0.25">
      <c r="B40" s="6" t="s">
        <v>7</v>
      </c>
      <c r="C40" s="14">
        <f t="shared" si="2"/>
        <v>0.23047375160051217</v>
      </c>
      <c r="D40" s="14">
        <f t="shared" si="3"/>
        <v>0.23921971252566734</v>
      </c>
      <c r="E40" s="14">
        <f t="shared" si="4"/>
        <v>0.21598639455782312</v>
      </c>
      <c r="F40" s="14">
        <f t="shared" si="5"/>
        <v>-0.55555555555555558</v>
      </c>
      <c r="G40" s="14">
        <f t="shared" si="6"/>
        <v>-0.8571428571428571</v>
      </c>
      <c r="H40" s="14">
        <f t="shared" si="7"/>
        <v>0.5</v>
      </c>
    </row>
    <row r="41" spans="2:8" ht="20.100000000000001" customHeight="1" thickBot="1" x14ac:dyDescent="0.25">
      <c r="B41" s="6" t="s">
        <v>8</v>
      </c>
      <c r="C41" s="14">
        <f t="shared" si="2"/>
        <v>5.7325860688550841E-2</v>
      </c>
      <c r="D41" s="14">
        <f t="shared" si="3"/>
        <v>3.1507656065959955E-2</v>
      </c>
      <c r="E41" s="14">
        <f t="shared" si="4"/>
        <v>8.8101088101088104E-2</v>
      </c>
      <c r="F41" s="14">
        <f t="shared" si="5"/>
        <v>3.3333333333333335</v>
      </c>
      <c r="G41" s="14">
        <f t="shared" si="6"/>
        <v>2.3333333333333335</v>
      </c>
      <c r="H41" s="14" t="str">
        <f t="shared" si="7"/>
        <v>-</v>
      </c>
    </row>
    <row r="42" spans="2:8" ht="20.100000000000001" customHeight="1" thickBot="1" x14ac:dyDescent="0.25">
      <c r="B42" s="6" t="s">
        <v>9</v>
      </c>
      <c r="C42" s="14">
        <f t="shared" si="2"/>
        <v>1.2159458211482222E-2</v>
      </c>
      <c r="D42" s="14">
        <f t="shared" si="3"/>
        <v>-4.2446612180332188E-2</v>
      </c>
      <c r="E42" s="14">
        <f t="shared" si="4"/>
        <v>8.8757396449704137E-2</v>
      </c>
      <c r="F42" s="14">
        <f t="shared" si="5"/>
        <v>-9.0909090909090912E-2</v>
      </c>
      <c r="G42" s="14">
        <f t="shared" si="6"/>
        <v>0.5</v>
      </c>
      <c r="H42" s="14">
        <f t="shared" si="7"/>
        <v>-0.8</v>
      </c>
    </row>
    <row r="43" spans="2:8" ht="20.100000000000001" customHeight="1" thickBot="1" x14ac:dyDescent="0.25">
      <c r="B43" s="6" t="s">
        <v>10</v>
      </c>
      <c r="C43" s="14">
        <f t="shared" si="2"/>
        <v>0.11348464619492657</v>
      </c>
      <c r="D43" s="14">
        <f t="shared" si="3"/>
        <v>0.1130952380952381</v>
      </c>
      <c r="E43" s="14">
        <f t="shared" si="4"/>
        <v>0.11688311688311688</v>
      </c>
      <c r="F43" s="14">
        <f t="shared" si="5"/>
        <v>-1</v>
      </c>
      <c r="G43" s="14">
        <f t="shared" si="6"/>
        <v>-1</v>
      </c>
      <c r="H43" s="14" t="str">
        <f t="shared" si="7"/>
        <v>-</v>
      </c>
    </row>
    <row r="44" spans="2:8" ht="20.100000000000001" customHeight="1" thickBot="1" x14ac:dyDescent="0.25">
      <c r="B44" s="6" t="s">
        <v>11</v>
      </c>
      <c r="C44" s="14">
        <f t="shared" si="2"/>
        <v>4.5112781954887216E-2</v>
      </c>
      <c r="D44" s="14">
        <f t="shared" si="3"/>
        <v>-4.554588077695914E-2</v>
      </c>
      <c r="E44" s="14">
        <f t="shared" si="4"/>
        <v>0.41192411924119243</v>
      </c>
      <c r="F44" s="14">
        <f t="shared" si="5"/>
        <v>2</v>
      </c>
      <c r="G44" s="14">
        <f t="shared" si="6"/>
        <v>0.66666666666666663</v>
      </c>
      <c r="H44" s="14" t="str">
        <f t="shared" si="7"/>
        <v>-</v>
      </c>
    </row>
    <row r="45" spans="2:8" ht="20.100000000000001" customHeight="1" thickBot="1" x14ac:dyDescent="0.25">
      <c r="B45" s="6" t="s">
        <v>12</v>
      </c>
      <c r="C45" s="14">
        <f t="shared" si="2"/>
        <v>0.25773784053630011</v>
      </c>
      <c r="D45" s="14">
        <f t="shared" si="3"/>
        <v>0.29319371727748689</v>
      </c>
      <c r="E45" s="14">
        <f t="shared" si="4"/>
        <v>0.21529301159511124</v>
      </c>
      <c r="F45" s="14">
        <f t="shared" si="5"/>
        <v>2.6</v>
      </c>
      <c r="G45" s="14">
        <f t="shared" si="6"/>
        <v>1</v>
      </c>
      <c r="H45" s="14">
        <f t="shared" si="7"/>
        <v>9</v>
      </c>
    </row>
    <row r="46" spans="2:8" ht="20.100000000000001" customHeight="1" thickBot="1" x14ac:dyDescent="0.25">
      <c r="B46" s="6" t="s">
        <v>13</v>
      </c>
      <c r="C46" s="14">
        <f t="shared" si="2"/>
        <v>-0.11815718157181572</v>
      </c>
      <c r="D46" s="14">
        <f t="shared" si="3"/>
        <v>-0.21641791044776118</v>
      </c>
      <c r="E46" s="14">
        <f t="shared" si="4"/>
        <v>6.729264475743349E-2</v>
      </c>
      <c r="F46" s="14">
        <f t="shared" si="5"/>
        <v>0</v>
      </c>
      <c r="G46" s="14">
        <f t="shared" si="6"/>
        <v>0</v>
      </c>
      <c r="H46" s="14" t="str">
        <f t="shared" si="7"/>
        <v>-</v>
      </c>
    </row>
    <row r="47" spans="2:8" ht="20.100000000000001" customHeight="1" thickBot="1" x14ac:dyDescent="0.25">
      <c r="B47" s="6" t="s">
        <v>14</v>
      </c>
      <c r="C47" s="14">
        <f t="shared" si="2"/>
        <v>9.9378881987577643E-3</v>
      </c>
      <c r="D47" s="14">
        <f t="shared" si="3"/>
        <v>-0.12853470437017994</v>
      </c>
      <c r="E47" s="14">
        <f t="shared" si="4"/>
        <v>0.13942307692307693</v>
      </c>
      <c r="F47" s="14">
        <f t="shared" si="5"/>
        <v>-0.66666666666666663</v>
      </c>
      <c r="G47" s="14">
        <f t="shared" si="6"/>
        <v>0</v>
      </c>
      <c r="H47" s="14">
        <f t="shared" si="7"/>
        <v>-1</v>
      </c>
    </row>
    <row r="48" spans="2:8" ht="20.100000000000001" customHeight="1" thickBot="1" x14ac:dyDescent="0.25">
      <c r="B48" s="7" t="s">
        <v>15</v>
      </c>
      <c r="C48" s="14">
        <f t="shared" si="2"/>
        <v>8.8723526044647963E-2</v>
      </c>
      <c r="D48" s="14">
        <f t="shared" si="3"/>
        <v>0.11328527291452112</v>
      </c>
      <c r="E48" s="14">
        <f t="shared" si="4"/>
        <v>5.7989690721649487E-2</v>
      </c>
      <c r="F48" s="14">
        <f t="shared" si="5"/>
        <v>-0.58333333333333337</v>
      </c>
      <c r="G48" s="14">
        <f t="shared" si="6"/>
        <v>-0.8</v>
      </c>
      <c r="H48" s="14">
        <f t="shared" si="7"/>
        <v>0.5</v>
      </c>
    </row>
    <row r="49" spans="2:8" ht="20.100000000000001" customHeight="1" thickBot="1" x14ac:dyDescent="0.25">
      <c r="B49" s="8" t="s">
        <v>16</v>
      </c>
      <c r="C49" s="14">
        <f t="shared" si="2"/>
        <v>-0.19213973799126638</v>
      </c>
      <c r="D49" s="14">
        <f t="shared" si="3"/>
        <v>0.30882352941176472</v>
      </c>
      <c r="E49" s="14">
        <f t="shared" si="4"/>
        <v>-0.40372670807453415</v>
      </c>
      <c r="F49" s="14" t="str">
        <f t="shared" si="5"/>
        <v>-</v>
      </c>
      <c r="G49" s="14" t="str">
        <f t="shared" si="6"/>
        <v>-</v>
      </c>
      <c r="H49" s="14" t="str">
        <f t="shared" si="7"/>
        <v>-</v>
      </c>
    </row>
    <row r="50" spans="2:8" ht="20.100000000000001" customHeight="1" thickBot="1" x14ac:dyDescent="0.25">
      <c r="B50" s="9" t="s">
        <v>17</v>
      </c>
      <c r="C50" s="15">
        <f t="shared" si="2"/>
        <v>7.6390977443609023E-2</v>
      </c>
      <c r="D50" s="15">
        <f t="shared" si="3"/>
        <v>7.4314524483735059E-2</v>
      </c>
      <c r="E50" s="15">
        <f t="shared" si="4"/>
        <v>7.9809004092769434E-2</v>
      </c>
      <c r="F50" s="15">
        <f t="shared" si="5"/>
        <v>7.6190476190476197E-2</v>
      </c>
      <c r="G50" s="15">
        <f t="shared" si="6"/>
        <v>-0.14285714285714285</v>
      </c>
      <c r="H50" s="15">
        <f t="shared" si="7"/>
        <v>1.5</v>
      </c>
    </row>
    <row r="53" spans="2:8" ht="25.5" customHeight="1" x14ac:dyDescent="0.2">
      <c r="B53" s="49" t="s">
        <v>111</v>
      </c>
      <c r="C53" s="49"/>
      <c r="D53" s="49"/>
      <c r="E53" s="49"/>
      <c r="F53" s="49"/>
      <c r="G53" s="49"/>
    </row>
  </sheetData>
  <mergeCells count="5">
    <mergeCell ref="B53:G53"/>
    <mergeCell ref="F31:H31"/>
    <mergeCell ref="C31:E31"/>
    <mergeCell ref="I9:N9"/>
    <mergeCell ref="C9:H9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8:N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2.75" bestFit="1" customWidth="1"/>
    <col min="4" max="4" width="13.375" bestFit="1" customWidth="1"/>
    <col min="5" max="5" width="12.125" bestFit="1" customWidth="1"/>
    <col min="6" max="6" width="12.5" bestFit="1" customWidth="1"/>
    <col min="7" max="7" width="10.5" bestFit="1" customWidth="1"/>
    <col min="8" max="8" width="13.375" bestFit="1" customWidth="1"/>
    <col min="9" max="9" width="12.125" bestFit="1" customWidth="1"/>
    <col min="10" max="10" width="12.5" bestFit="1" customWidth="1"/>
    <col min="11" max="11" width="10.5" bestFit="1" customWidth="1"/>
    <col min="12" max="12" width="13.375" bestFit="1" customWidth="1"/>
    <col min="13" max="13" width="12.125" bestFit="1" customWidth="1"/>
    <col min="14" max="14" width="12.5" bestFit="1" customWidth="1"/>
    <col min="15" max="18" width="20.625" customWidth="1"/>
    <col min="19" max="19" width="11.875" customWidth="1"/>
  </cols>
  <sheetData>
    <row r="8" spans="2:14" ht="37.5" customHeight="1" x14ac:dyDescent="0.2"/>
    <row r="9" spans="2:14" ht="44.25" customHeight="1" thickBot="1" x14ac:dyDescent="0.25">
      <c r="C9" s="27" t="s">
        <v>119</v>
      </c>
      <c r="D9" s="28"/>
      <c r="E9" s="28"/>
      <c r="F9" s="28"/>
      <c r="G9" s="28" t="s">
        <v>120</v>
      </c>
      <c r="H9" s="28"/>
      <c r="I9" s="28"/>
      <c r="J9" s="28"/>
      <c r="K9" s="28" t="s">
        <v>122</v>
      </c>
      <c r="L9" s="28"/>
      <c r="M9" s="28"/>
      <c r="N9" s="28"/>
    </row>
    <row r="10" spans="2:14" ht="44.25" customHeight="1" thickBot="1" x14ac:dyDescent="0.25">
      <c r="C10" s="10" t="s">
        <v>37</v>
      </c>
      <c r="D10" s="10" t="s">
        <v>38</v>
      </c>
      <c r="E10" s="10" t="s">
        <v>39</v>
      </c>
      <c r="F10" s="10" t="s">
        <v>40</v>
      </c>
      <c r="G10" s="10" t="s">
        <v>37</v>
      </c>
      <c r="H10" s="10" t="s">
        <v>38</v>
      </c>
      <c r="I10" s="10" t="s">
        <v>39</v>
      </c>
      <c r="J10" s="10" t="s">
        <v>40</v>
      </c>
      <c r="K10" s="10" t="s">
        <v>37</v>
      </c>
      <c r="L10" s="10" t="s">
        <v>38</v>
      </c>
      <c r="M10" s="10" t="s">
        <v>39</v>
      </c>
      <c r="N10" s="10" t="s">
        <v>40</v>
      </c>
    </row>
    <row r="11" spans="2:14" ht="20.100000000000001" customHeight="1" thickBot="1" x14ac:dyDescent="0.25">
      <c r="B11" s="5" t="s">
        <v>0</v>
      </c>
      <c r="C11" s="11">
        <v>2298</v>
      </c>
      <c r="D11" s="11">
        <v>22</v>
      </c>
      <c r="E11" s="11">
        <v>1714</v>
      </c>
      <c r="F11" s="11">
        <v>562</v>
      </c>
      <c r="G11" s="11">
        <v>2218</v>
      </c>
      <c r="H11" s="11">
        <v>15</v>
      </c>
      <c r="I11" s="11">
        <v>1725</v>
      </c>
      <c r="J11" s="11">
        <v>478</v>
      </c>
      <c r="K11" s="14">
        <f>IF(C11=0,"-",(G11-C11)/C11)</f>
        <v>-3.4812880765883375E-2</v>
      </c>
      <c r="L11" s="14">
        <f>IF(D11=0,"-",(H11-D11)/D11)</f>
        <v>-0.31818181818181818</v>
      </c>
      <c r="M11" s="14">
        <f>IF(E11=0,"-",(I11-E11)/E11)</f>
        <v>6.4177362893815633E-3</v>
      </c>
      <c r="N11" s="14">
        <f>IF(F11=0,"-",(J11-F11)/F11)</f>
        <v>-0.1494661921708185</v>
      </c>
    </row>
    <row r="12" spans="2:14" ht="20.100000000000001" customHeight="1" thickBot="1" x14ac:dyDescent="0.25">
      <c r="B12" s="6" t="s">
        <v>1</v>
      </c>
      <c r="C12" s="11">
        <v>222</v>
      </c>
      <c r="D12" s="11">
        <v>0</v>
      </c>
      <c r="E12" s="11">
        <v>173</v>
      </c>
      <c r="F12" s="11">
        <v>49</v>
      </c>
      <c r="G12" s="11">
        <v>320</v>
      </c>
      <c r="H12" s="11">
        <v>1</v>
      </c>
      <c r="I12" s="11">
        <v>231</v>
      </c>
      <c r="J12" s="11">
        <v>88</v>
      </c>
      <c r="K12" s="14">
        <f t="shared" ref="K12:N28" si="0">IF(C12=0,"-",(G12-C12)/C12)</f>
        <v>0.44144144144144143</v>
      </c>
      <c r="L12" s="14" t="str">
        <f t="shared" si="0"/>
        <v>-</v>
      </c>
      <c r="M12" s="14">
        <f t="shared" si="0"/>
        <v>0.33526011560693642</v>
      </c>
      <c r="N12" s="14">
        <f t="shared" si="0"/>
        <v>0.79591836734693877</v>
      </c>
    </row>
    <row r="13" spans="2:14" ht="20.100000000000001" customHeight="1" thickBot="1" x14ac:dyDescent="0.25">
      <c r="B13" s="6" t="s">
        <v>2</v>
      </c>
      <c r="C13" s="11">
        <v>214</v>
      </c>
      <c r="D13" s="11">
        <v>0</v>
      </c>
      <c r="E13" s="11">
        <v>179</v>
      </c>
      <c r="F13" s="11">
        <v>35</v>
      </c>
      <c r="G13" s="11">
        <v>142</v>
      </c>
      <c r="H13" s="11">
        <v>2</v>
      </c>
      <c r="I13" s="11">
        <v>91</v>
      </c>
      <c r="J13" s="11">
        <v>49</v>
      </c>
      <c r="K13" s="14">
        <f t="shared" si="0"/>
        <v>-0.3364485981308411</v>
      </c>
      <c r="L13" s="14" t="str">
        <f t="shared" si="0"/>
        <v>-</v>
      </c>
      <c r="M13" s="14">
        <f t="shared" si="0"/>
        <v>-0.49162011173184356</v>
      </c>
      <c r="N13" s="14">
        <f t="shared" si="0"/>
        <v>0.4</v>
      </c>
    </row>
    <row r="14" spans="2:14" ht="20.100000000000001" customHeight="1" thickBot="1" x14ac:dyDescent="0.25">
      <c r="B14" s="6" t="s">
        <v>3</v>
      </c>
      <c r="C14" s="11">
        <v>420</v>
      </c>
      <c r="D14" s="11">
        <v>1</v>
      </c>
      <c r="E14" s="11">
        <v>335</v>
      </c>
      <c r="F14" s="11">
        <v>84</v>
      </c>
      <c r="G14" s="11">
        <v>408</v>
      </c>
      <c r="H14" s="11">
        <v>0</v>
      </c>
      <c r="I14" s="11">
        <v>318</v>
      </c>
      <c r="J14" s="11">
        <v>90</v>
      </c>
      <c r="K14" s="14">
        <f t="shared" si="0"/>
        <v>-2.8571428571428571E-2</v>
      </c>
      <c r="L14" s="14">
        <f t="shared" si="0"/>
        <v>-1</v>
      </c>
      <c r="M14" s="14">
        <f t="shared" si="0"/>
        <v>-5.0746268656716415E-2</v>
      </c>
      <c r="N14" s="14">
        <f t="shared" si="0"/>
        <v>7.1428571428571425E-2</v>
      </c>
    </row>
    <row r="15" spans="2:14" ht="20.100000000000001" customHeight="1" thickBot="1" x14ac:dyDescent="0.25">
      <c r="B15" s="6" t="s">
        <v>4</v>
      </c>
      <c r="C15" s="11">
        <v>567</v>
      </c>
      <c r="D15" s="11">
        <v>10</v>
      </c>
      <c r="E15" s="11">
        <v>408</v>
      </c>
      <c r="F15" s="11">
        <v>149</v>
      </c>
      <c r="G15" s="11">
        <v>440</v>
      </c>
      <c r="H15" s="11">
        <v>5</v>
      </c>
      <c r="I15" s="11">
        <v>297</v>
      </c>
      <c r="J15" s="11">
        <v>138</v>
      </c>
      <c r="K15" s="14">
        <f t="shared" si="0"/>
        <v>-0.22398589065255731</v>
      </c>
      <c r="L15" s="14">
        <f t="shared" si="0"/>
        <v>-0.5</v>
      </c>
      <c r="M15" s="14">
        <f t="shared" si="0"/>
        <v>-0.27205882352941174</v>
      </c>
      <c r="N15" s="14">
        <f t="shared" si="0"/>
        <v>-7.3825503355704702E-2</v>
      </c>
    </row>
    <row r="16" spans="2:14" ht="20.100000000000001" customHeight="1" thickBot="1" x14ac:dyDescent="0.25">
      <c r="B16" s="6" t="s">
        <v>5</v>
      </c>
      <c r="C16" s="11">
        <v>114</v>
      </c>
      <c r="D16" s="11">
        <v>0</v>
      </c>
      <c r="E16" s="11">
        <v>76</v>
      </c>
      <c r="F16" s="11">
        <v>38</v>
      </c>
      <c r="G16" s="11">
        <v>120</v>
      </c>
      <c r="H16" s="11">
        <v>0</v>
      </c>
      <c r="I16" s="11">
        <v>71</v>
      </c>
      <c r="J16" s="11">
        <v>49</v>
      </c>
      <c r="K16" s="14">
        <f t="shared" si="0"/>
        <v>5.2631578947368418E-2</v>
      </c>
      <c r="L16" s="14" t="str">
        <f t="shared" si="0"/>
        <v>-</v>
      </c>
      <c r="M16" s="14">
        <f t="shared" si="0"/>
        <v>-6.5789473684210523E-2</v>
      </c>
      <c r="N16" s="14">
        <f t="shared" si="0"/>
        <v>0.28947368421052633</v>
      </c>
    </row>
    <row r="17" spans="2:14" ht="20.100000000000001" customHeight="1" thickBot="1" x14ac:dyDescent="0.25">
      <c r="B17" s="6" t="s">
        <v>6</v>
      </c>
      <c r="C17" s="11">
        <v>476</v>
      </c>
      <c r="D17" s="11">
        <v>1</v>
      </c>
      <c r="E17" s="11">
        <v>334</v>
      </c>
      <c r="F17" s="11">
        <v>141</v>
      </c>
      <c r="G17" s="11">
        <v>499</v>
      </c>
      <c r="H17" s="11">
        <v>1</v>
      </c>
      <c r="I17" s="11">
        <v>369</v>
      </c>
      <c r="J17" s="11">
        <v>129</v>
      </c>
      <c r="K17" s="14">
        <f t="shared" si="0"/>
        <v>4.8319327731092439E-2</v>
      </c>
      <c r="L17" s="14">
        <f t="shared" si="0"/>
        <v>0</v>
      </c>
      <c r="M17" s="14">
        <f t="shared" si="0"/>
        <v>0.10479041916167664</v>
      </c>
      <c r="N17" s="14">
        <f t="shared" si="0"/>
        <v>-8.5106382978723402E-2</v>
      </c>
    </row>
    <row r="18" spans="2:14" ht="20.100000000000001" customHeight="1" thickBot="1" x14ac:dyDescent="0.25">
      <c r="B18" s="6" t="s">
        <v>7</v>
      </c>
      <c r="C18" s="11">
        <v>445</v>
      </c>
      <c r="D18" s="11">
        <v>0</v>
      </c>
      <c r="E18" s="11">
        <v>303</v>
      </c>
      <c r="F18" s="11">
        <v>142</v>
      </c>
      <c r="G18" s="11">
        <v>493</v>
      </c>
      <c r="H18" s="11">
        <v>6</v>
      </c>
      <c r="I18" s="11">
        <v>361</v>
      </c>
      <c r="J18" s="11">
        <v>126</v>
      </c>
      <c r="K18" s="14">
        <f t="shared" si="0"/>
        <v>0.10786516853932585</v>
      </c>
      <c r="L18" s="14" t="str">
        <f t="shared" si="0"/>
        <v>-</v>
      </c>
      <c r="M18" s="14">
        <f t="shared" si="0"/>
        <v>0.19141914191419143</v>
      </c>
      <c r="N18" s="14">
        <f t="shared" si="0"/>
        <v>-0.11267605633802817</v>
      </c>
    </row>
    <row r="19" spans="2:14" ht="20.100000000000001" customHeight="1" thickBot="1" x14ac:dyDescent="0.25">
      <c r="B19" s="6" t="s">
        <v>8</v>
      </c>
      <c r="C19" s="11">
        <v>1441</v>
      </c>
      <c r="D19" s="11">
        <v>43</v>
      </c>
      <c r="E19" s="11">
        <v>706</v>
      </c>
      <c r="F19" s="11">
        <v>692</v>
      </c>
      <c r="G19" s="11">
        <v>1165</v>
      </c>
      <c r="H19" s="11">
        <v>17</v>
      </c>
      <c r="I19" s="11">
        <v>595</v>
      </c>
      <c r="J19" s="11">
        <v>553</v>
      </c>
      <c r="K19" s="14">
        <f t="shared" si="0"/>
        <v>-0.19153365718251214</v>
      </c>
      <c r="L19" s="14">
        <f t="shared" si="0"/>
        <v>-0.60465116279069764</v>
      </c>
      <c r="M19" s="14">
        <f t="shared" si="0"/>
        <v>-0.15722379603399433</v>
      </c>
      <c r="N19" s="14">
        <f t="shared" si="0"/>
        <v>-0.20086705202312138</v>
      </c>
    </row>
    <row r="20" spans="2:14" ht="20.100000000000001" customHeight="1" thickBot="1" x14ac:dyDescent="0.25">
      <c r="B20" s="6" t="s">
        <v>9</v>
      </c>
      <c r="C20" s="11">
        <v>1250</v>
      </c>
      <c r="D20" s="11">
        <v>2</v>
      </c>
      <c r="E20" s="11">
        <v>928</v>
      </c>
      <c r="F20" s="11">
        <v>320</v>
      </c>
      <c r="G20" s="11">
        <v>1347</v>
      </c>
      <c r="H20" s="11">
        <v>8</v>
      </c>
      <c r="I20" s="11">
        <v>1072</v>
      </c>
      <c r="J20" s="11">
        <v>267</v>
      </c>
      <c r="K20" s="14">
        <f t="shared" si="0"/>
        <v>7.7600000000000002E-2</v>
      </c>
      <c r="L20" s="14">
        <f t="shared" si="0"/>
        <v>3</v>
      </c>
      <c r="M20" s="14">
        <f t="shared" si="0"/>
        <v>0.15517241379310345</v>
      </c>
      <c r="N20" s="14">
        <f t="shared" si="0"/>
        <v>-0.16562499999999999</v>
      </c>
    </row>
    <row r="21" spans="2:14" ht="20.100000000000001" customHeight="1" thickBot="1" x14ac:dyDescent="0.25">
      <c r="B21" s="6" t="s">
        <v>10</v>
      </c>
      <c r="C21" s="11">
        <v>222</v>
      </c>
      <c r="D21" s="11">
        <v>2</v>
      </c>
      <c r="E21" s="11">
        <v>154</v>
      </c>
      <c r="F21" s="11">
        <v>66</v>
      </c>
      <c r="G21" s="11">
        <v>164</v>
      </c>
      <c r="H21" s="11">
        <v>0</v>
      </c>
      <c r="I21" s="11">
        <v>106</v>
      </c>
      <c r="J21" s="11">
        <v>58</v>
      </c>
      <c r="K21" s="14">
        <f t="shared" si="0"/>
        <v>-0.26126126126126126</v>
      </c>
      <c r="L21" s="14">
        <f t="shared" si="0"/>
        <v>-1</v>
      </c>
      <c r="M21" s="14">
        <f t="shared" si="0"/>
        <v>-0.31168831168831168</v>
      </c>
      <c r="N21" s="14">
        <f t="shared" si="0"/>
        <v>-0.12121212121212122</v>
      </c>
    </row>
    <row r="22" spans="2:14" ht="20.100000000000001" customHeight="1" thickBot="1" x14ac:dyDescent="0.25">
      <c r="B22" s="6" t="s">
        <v>11</v>
      </c>
      <c r="C22" s="11">
        <v>457</v>
      </c>
      <c r="D22" s="11">
        <v>3</v>
      </c>
      <c r="E22" s="11">
        <v>312</v>
      </c>
      <c r="F22" s="11">
        <v>142</v>
      </c>
      <c r="G22" s="11">
        <v>413</v>
      </c>
      <c r="H22" s="11">
        <v>0</v>
      </c>
      <c r="I22" s="11">
        <v>274</v>
      </c>
      <c r="J22" s="11">
        <v>139</v>
      </c>
      <c r="K22" s="14">
        <f t="shared" si="0"/>
        <v>-9.6280087527352301E-2</v>
      </c>
      <c r="L22" s="14">
        <f t="shared" si="0"/>
        <v>-1</v>
      </c>
      <c r="M22" s="14">
        <f t="shared" si="0"/>
        <v>-0.12179487179487179</v>
      </c>
      <c r="N22" s="14">
        <f t="shared" si="0"/>
        <v>-2.1126760563380281E-2</v>
      </c>
    </row>
    <row r="23" spans="2:14" ht="20.100000000000001" customHeight="1" thickBot="1" x14ac:dyDescent="0.25">
      <c r="B23" s="6" t="s">
        <v>12</v>
      </c>
      <c r="C23" s="11">
        <v>1532</v>
      </c>
      <c r="D23" s="11">
        <v>13</v>
      </c>
      <c r="E23" s="11">
        <v>694</v>
      </c>
      <c r="F23" s="11">
        <v>825</v>
      </c>
      <c r="G23" s="11">
        <v>1636</v>
      </c>
      <c r="H23" s="11">
        <v>3</v>
      </c>
      <c r="I23" s="11">
        <v>772</v>
      </c>
      <c r="J23" s="11">
        <v>861</v>
      </c>
      <c r="K23" s="14">
        <f t="shared" si="0"/>
        <v>6.7885117493472591E-2</v>
      </c>
      <c r="L23" s="14">
        <f t="shared" si="0"/>
        <v>-0.76923076923076927</v>
      </c>
      <c r="M23" s="14">
        <f t="shared" si="0"/>
        <v>0.11239193083573487</v>
      </c>
      <c r="N23" s="14">
        <f t="shared" si="0"/>
        <v>4.363636363636364E-2</v>
      </c>
    </row>
    <row r="24" spans="2:14" ht="20.100000000000001" customHeight="1" thickBot="1" x14ac:dyDescent="0.25">
      <c r="B24" s="6" t="s">
        <v>13</v>
      </c>
      <c r="C24" s="11">
        <v>420</v>
      </c>
      <c r="D24" s="11">
        <v>1</v>
      </c>
      <c r="E24" s="11">
        <v>330</v>
      </c>
      <c r="F24" s="11">
        <v>89</v>
      </c>
      <c r="G24" s="11">
        <v>394</v>
      </c>
      <c r="H24" s="11">
        <v>2</v>
      </c>
      <c r="I24" s="11">
        <v>312</v>
      </c>
      <c r="J24" s="11">
        <v>80</v>
      </c>
      <c r="K24" s="14">
        <f t="shared" si="0"/>
        <v>-6.1904761904761907E-2</v>
      </c>
      <c r="L24" s="14">
        <f t="shared" si="0"/>
        <v>1</v>
      </c>
      <c r="M24" s="14">
        <f t="shared" si="0"/>
        <v>-5.4545454545454543E-2</v>
      </c>
      <c r="N24" s="14">
        <f t="shared" si="0"/>
        <v>-0.10112359550561797</v>
      </c>
    </row>
    <row r="25" spans="2:14" ht="20.100000000000001" customHeight="1" thickBot="1" x14ac:dyDescent="0.25">
      <c r="B25" s="6" t="s">
        <v>14</v>
      </c>
      <c r="C25" s="11">
        <v>67</v>
      </c>
      <c r="D25" s="11">
        <v>0</v>
      </c>
      <c r="E25" s="11">
        <v>45</v>
      </c>
      <c r="F25" s="11">
        <v>22</v>
      </c>
      <c r="G25" s="11">
        <v>176</v>
      </c>
      <c r="H25" s="11">
        <v>0</v>
      </c>
      <c r="I25" s="11">
        <v>144</v>
      </c>
      <c r="J25" s="11">
        <v>32</v>
      </c>
      <c r="K25" s="14">
        <f t="shared" si="0"/>
        <v>1.6268656716417911</v>
      </c>
      <c r="L25" s="14" t="str">
        <f t="shared" si="0"/>
        <v>-</v>
      </c>
      <c r="M25" s="14">
        <f t="shared" si="0"/>
        <v>2.2000000000000002</v>
      </c>
      <c r="N25" s="14">
        <f t="shared" si="0"/>
        <v>0.45454545454545453</v>
      </c>
    </row>
    <row r="26" spans="2:14" ht="20.100000000000001" customHeight="1" thickBot="1" x14ac:dyDescent="0.25">
      <c r="B26" s="7" t="s">
        <v>15</v>
      </c>
      <c r="C26" s="11">
        <v>378</v>
      </c>
      <c r="D26" s="11">
        <v>0</v>
      </c>
      <c r="E26" s="11">
        <v>279</v>
      </c>
      <c r="F26" s="11">
        <v>99</v>
      </c>
      <c r="G26" s="11">
        <v>333</v>
      </c>
      <c r="H26" s="11">
        <v>0</v>
      </c>
      <c r="I26" s="11">
        <v>214</v>
      </c>
      <c r="J26" s="11">
        <v>119</v>
      </c>
      <c r="K26" s="14">
        <f t="shared" si="0"/>
        <v>-0.11904761904761904</v>
      </c>
      <c r="L26" s="14" t="str">
        <f t="shared" si="0"/>
        <v>-</v>
      </c>
      <c r="M26" s="14">
        <f t="shared" si="0"/>
        <v>-0.23297491039426524</v>
      </c>
      <c r="N26" s="14">
        <f t="shared" si="0"/>
        <v>0.20202020202020202</v>
      </c>
    </row>
    <row r="27" spans="2:14" ht="20.100000000000001" customHeight="1" thickBot="1" x14ac:dyDescent="0.25">
      <c r="B27" s="8" t="s">
        <v>16</v>
      </c>
      <c r="C27" s="11">
        <v>65</v>
      </c>
      <c r="D27" s="11">
        <v>0</v>
      </c>
      <c r="E27" s="11">
        <v>58</v>
      </c>
      <c r="F27" s="11">
        <v>7</v>
      </c>
      <c r="G27" s="11">
        <v>112</v>
      </c>
      <c r="H27" s="11">
        <v>0</v>
      </c>
      <c r="I27" s="11">
        <v>89</v>
      </c>
      <c r="J27" s="11">
        <v>23</v>
      </c>
      <c r="K27" s="14">
        <f t="shared" si="0"/>
        <v>0.72307692307692306</v>
      </c>
      <c r="L27" s="14" t="str">
        <f t="shared" si="0"/>
        <v>-</v>
      </c>
      <c r="M27" s="14">
        <f t="shared" si="0"/>
        <v>0.53448275862068961</v>
      </c>
      <c r="N27" s="14">
        <f t="shared" si="0"/>
        <v>2.2857142857142856</v>
      </c>
    </row>
    <row r="28" spans="2:14" ht="20.100000000000001" customHeight="1" thickBot="1" x14ac:dyDescent="0.25">
      <c r="B28" s="9" t="s">
        <v>17</v>
      </c>
      <c r="C28" s="12">
        <f>SUM(C11:C27)</f>
        <v>10588</v>
      </c>
      <c r="D28" s="12">
        <f t="shared" ref="D28:F28" si="1">SUM(D11:D27)</f>
        <v>98</v>
      </c>
      <c r="E28" s="12">
        <f t="shared" si="1"/>
        <v>7028</v>
      </c>
      <c r="F28" s="12">
        <f t="shared" si="1"/>
        <v>3462</v>
      </c>
      <c r="G28" s="12">
        <f>SUM(G11:G27)</f>
        <v>10380</v>
      </c>
      <c r="H28" s="12">
        <f t="shared" ref="H28:J28" si="2">SUM(H11:H27)</f>
        <v>60</v>
      </c>
      <c r="I28" s="12">
        <f t="shared" si="2"/>
        <v>7041</v>
      </c>
      <c r="J28" s="12">
        <f t="shared" si="2"/>
        <v>3279</v>
      </c>
      <c r="K28" s="15">
        <f t="shared" si="0"/>
        <v>-1.9644880997355497E-2</v>
      </c>
      <c r="L28" s="15">
        <f t="shared" si="0"/>
        <v>-0.38775510204081631</v>
      </c>
      <c r="M28" s="15">
        <f t="shared" si="0"/>
        <v>1.8497438816163915E-3</v>
      </c>
      <c r="N28" s="15">
        <f t="shared" si="0"/>
        <v>-5.2859618717504331E-2</v>
      </c>
    </row>
    <row r="29" spans="2:14" x14ac:dyDescent="0.2">
      <c r="C29" s="20"/>
      <c r="D29" s="20"/>
      <c r="E29" s="20"/>
      <c r="F29" s="20"/>
      <c r="G29" s="20"/>
      <c r="H29" s="20"/>
      <c r="I29" s="20"/>
      <c r="J29" s="20"/>
    </row>
  </sheetData>
  <mergeCells count="3">
    <mergeCell ref="C9:F9"/>
    <mergeCell ref="G9:J9"/>
    <mergeCell ref="K9:N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9:Q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9.25" bestFit="1" customWidth="1"/>
    <col min="4" max="5" width="12.5" bestFit="1" customWidth="1"/>
    <col min="6" max="6" width="10.125" bestFit="1" customWidth="1"/>
    <col min="7" max="7" width="12" bestFit="1" customWidth="1"/>
    <col min="8" max="8" width="9.25" bestFit="1" customWidth="1"/>
    <col min="9" max="10" width="12.5" bestFit="1" customWidth="1"/>
    <col min="11" max="11" width="10.125" bestFit="1" customWidth="1"/>
    <col min="12" max="12" width="12" bestFit="1" customWidth="1"/>
    <col min="13" max="13" width="9.25" bestFit="1" customWidth="1"/>
    <col min="14" max="15" width="12.5" bestFit="1" customWidth="1"/>
    <col min="16" max="16" width="10.125" bestFit="1" customWidth="1"/>
    <col min="17" max="17" width="12" bestFit="1" customWidth="1"/>
    <col min="18" max="18" width="20.625" customWidth="1"/>
    <col min="19" max="19" width="11.875" customWidth="1"/>
  </cols>
  <sheetData>
    <row r="9" spans="2:17" ht="44.25" customHeight="1" thickBot="1" x14ac:dyDescent="0.25">
      <c r="C9" s="27" t="s">
        <v>119</v>
      </c>
      <c r="D9" s="28"/>
      <c r="E9" s="28"/>
      <c r="F9" s="28"/>
      <c r="G9" s="28"/>
      <c r="H9" s="28" t="s">
        <v>120</v>
      </c>
      <c r="I9" s="28"/>
      <c r="J9" s="28"/>
      <c r="K9" s="28"/>
      <c r="L9" s="28"/>
      <c r="M9" s="28" t="s">
        <v>122</v>
      </c>
      <c r="N9" s="28"/>
      <c r="O9" s="28"/>
      <c r="P9" s="28"/>
      <c r="Q9" s="28"/>
    </row>
    <row r="10" spans="2:17" ht="44.25" customHeight="1" thickBot="1" x14ac:dyDescent="0.25">
      <c r="C10" s="10" t="s">
        <v>41</v>
      </c>
      <c r="D10" s="10" t="s">
        <v>42</v>
      </c>
      <c r="E10" s="10" t="s">
        <v>43</v>
      </c>
      <c r="F10" s="10" t="s">
        <v>44</v>
      </c>
      <c r="G10" s="10" t="s">
        <v>45</v>
      </c>
      <c r="H10" s="10" t="s">
        <v>46</v>
      </c>
      <c r="I10" s="10" t="s">
        <v>47</v>
      </c>
      <c r="J10" s="10" t="s">
        <v>48</v>
      </c>
      <c r="K10" s="10" t="s">
        <v>49</v>
      </c>
      <c r="L10" s="10" t="s">
        <v>50</v>
      </c>
      <c r="M10" s="10" t="s">
        <v>41</v>
      </c>
      <c r="N10" s="10" t="s">
        <v>42</v>
      </c>
      <c r="O10" s="10" t="s">
        <v>43</v>
      </c>
      <c r="P10" s="10" t="s">
        <v>44</v>
      </c>
      <c r="Q10" s="10" t="s">
        <v>45</v>
      </c>
    </row>
    <row r="11" spans="2:17" ht="20.100000000000001" customHeight="1" thickBot="1" x14ac:dyDescent="0.25">
      <c r="B11" s="5" t="s">
        <v>0</v>
      </c>
      <c r="C11" s="11">
        <v>1750</v>
      </c>
      <c r="D11" s="11">
        <v>1193</v>
      </c>
      <c r="E11" s="11">
        <v>423</v>
      </c>
      <c r="F11" s="11">
        <v>107</v>
      </c>
      <c r="G11" s="11">
        <v>27</v>
      </c>
      <c r="H11" s="11">
        <v>1929</v>
      </c>
      <c r="I11" s="11">
        <v>1325</v>
      </c>
      <c r="J11" s="11">
        <v>440</v>
      </c>
      <c r="K11" s="11">
        <v>145</v>
      </c>
      <c r="L11" s="11">
        <v>19</v>
      </c>
      <c r="M11" s="14">
        <f>IF(C11=0,"-",(H11-C11)/C11)</f>
        <v>0.10228571428571429</v>
      </c>
      <c r="N11" s="14">
        <f>IF(D11=0,"-",(I11-D11)/D11)</f>
        <v>0.11064543168482817</v>
      </c>
      <c r="O11" s="14">
        <f>IF(E11=0,"-",(J11-E11)/E11)</f>
        <v>4.0189125295508277E-2</v>
      </c>
      <c r="P11" s="14">
        <f>IF(F11=0,"-",(K11-F11)/F11)</f>
        <v>0.35514018691588783</v>
      </c>
      <c r="Q11" s="14">
        <f>IF(G11=0,"-",(L11-G11)/G11)</f>
        <v>-0.29629629629629628</v>
      </c>
    </row>
    <row r="12" spans="2:17" ht="20.100000000000001" customHeight="1" thickBot="1" x14ac:dyDescent="0.25">
      <c r="B12" s="6" t="s">
        <v>1</v>
      </c>
      <c r="C12" s="11">
        <v>188</v>
      </c>
      <c r="D12" s="11">
        <v>91</v>
      </c>
      <c r="E12" s="11">
        <v>92</v>
      </c>
      <c r="F12" s="11">
        <v>2</v>
      </c>
      <c r="G12" s="11">
        <v>3</v>
      </c>
      <c r="H12" s="11">
        <v>217</v>
      </c>
      <c r="I12" s="11">
        <v>101</v>
      </c>
      <c r="J12" s="11">
        <v>109</v>
      </c>
      <c r="K12" s="11">
        <v>5</v>
      </c>
      <c r="L12" s="11">
        <v>2</v>
      </c>
      <c r="M12" s="14">
        <f t="shared" ref="M12:Q28" si="0">IF(C12=0,"-",(H12-C12)/C12)</f>
        <v>0.15425531914893617</v>
      </c>
      <c r="N12" s="14">
        <f t="shared" si="0"/>
        <v>0.10989010989010989</v>
      </c>
      <c r="O12" s="14">
        <f t="shared" si="0"/>
        <v>0.18478260869565216</v>
      </c>
      <c r="P12" s="14">
        <f t="shared" si="0"/>
        <v>1.5</v>
      </c>
      <c r="Q12" s="14">
        <f t="shared" si="0"/>
        <v>-0.33333333333333331</v>
      </c>
    </row>
    <row r="13" spans="2:17" ht="20.100000000000001" customHeight="1" thickBot="1" x14ac:dyDescent="0.25">
      <c r="B13" s="6" t="s">
        <v>2</v>
      </c>
      <c r="C13" s="11">
        <v>146</v>
      </c>
      <c r="D13" s="11">
        <v>104</v>
      </c>
      <c r="E13" s="11">
        <v>39</v>
      </c>
      <c r="F13" s="11">
        <v>3</v>
      </c>
      <c r="G13" s="11">
        <v>0</v>
      </c>
      <c r="H13" s="11">
        <v>182</v>
      </c>
      <c r="I13" s="11">
        <v>137</v>
      </c>
      <c r="J13" s="11">
        <v>37</v>
      </c>
      <c r="K13" s="11">
        <v>6</v>
      </c>
      <c r="L13" s="11">
        <v>2</v>
      </c>
      <c r="M13" s="14">
        <f t="shared" si="0"/>
        <v>0.24657534246575341</v>
      </c>
      <c r="N13" s="14">
        <f t="shared" si="0"/>
        <v>0.31730769230769229</v>
      </c>
      <c r="O13" s="14">
        <f t="shared" si="0"/>
        <v>-5.128205128205128E-2</v>
      </c>
      <c r="P13" s="14">
        <f t="shared" si="0"/>
        <v>1</v>
      </c>
      <c r="Q13" s="14" t="str">
        <f t="shared" si="0"/>
        <v>-</v>
      </c>
    </row>
    <row r="14" spans="2:17" ht="20.100000000000001" customHeight="1" thickBot="1" x14ac:dyDescent="0.25">
      <c r="B14" s="6" t="s">
        <v>3</v>
      </c>
      <c r="C14" s="11">
        <v>299</v>
      </c>
      <c r="D14" s="11">
        <v>130</v>
      </c>
      <c r="E14" s="11">
        <v>151</v>
      </c>
      <c r="F14" s="11">
        <v>8</v>
      </c>
      <c r="G14" s="11">
        <v>10</v>
      </c>
      <c r="H14" s="11">
        <v>394</v>
      </c>
      <c r="I14" s="11">
        <v>216</v>
      </c>
      <c r="J14" s="11">
        <v>165</v>
      </c>
      <c r="K14" s="11">
        <v>9</v>
      </c>
      <c r="L14" s="11">
        <v>4</v>
      </c>
      <c r="M14" s="14">
        <f t="shared" si="0"/>
        <v>0.31772575250836121</v>
      </c>
      <c r="N14" s="14">
        <f t="shared" si="0"/>
        <v>0.66153846153846152</v>
      </c>
      <c r="O14" s="14">
        <f t="shared" si="0"/>
        <v>9.2715231788079472E-2</v>
      </c>
      <c r="P14" s="14">
        <f t="shared" si="0"/>
        <v>0.125</v>
      </c>
      <c r="Q14" s="14">
        <f t="shared" si="0"/>
        <v>-0.6</v>
      </c>
    </row>
    <row r="15" spans="2:17" ht="20.100000000000001" customHeight="1" thickBot="1" x14ac:dyDescent="0.25">
      <c r="B15" s="6" t="s">
        <v>4</v>
      </c>
      <c r="C15" s="11">
        <v>754</v>
      </c>
      <c r="D15" s="11">
        <v>521</v>
      </c>
      <c r="E15" s="11">
        <v>195</v>
      </c>
      <c r="F15" s="11">
        <v>31</v>
      </c>
      <c r="G15" s="11">
        <v>7</v>
      </c>
      <c r="H15" s="11">
        <v>660</v>
      </c>
      <c r="I15" s="11">
        <v>469</v>
      </c>
      <c r="J15" s="11">
        <v>180</v>
      </c>
      <c r="K15" s="11">
        <v>10</v>
      </c>
      <c r="L15" s="11">
        <v>1</v>
      </c>
      <c r="M15" s="14">
        <f t="shared" si="0"/>
        <v>-0.12466843501326259</v>
      </c>
      <c r="N15" s="14">
        <f t="shared" si="0"/>
        <v>-9.9808061420345484E-2</v>
      </c>
      <c r="O15" s="14">
        <f t="shared" si="0"/>
        <v>-7.6923076923076927E-2</v>
      </c>
      <c r="P15" s="14">
        <f t="shared" si="0"/>
        <v>-0.67741935483870963</v>
      </c>
      <c r="Q15" s="14">
        <f t="shared" si="0"/>
        <v>-0.8571428571428571</v>
      </c>
    </row>
    <row r="16" spans="2:17" ht="20.100000000000001" customHeight="1" thickBot="1" x14ac:dyDescent="0.25">
      <c r="B16" s="6" t="s">
        <v>5</v>
      </c>
      <c r="C16" s="11">
        <v>102</v>
      </c>
      <c r="D16" s="11">
        <v>64</v>
      </c>
      <c r="E16" s="11">
        <v>34</v>
      </c>
      <c r="F16" s="11">
        <v>3</v>
      </c>
      <c r="G16" s="11">
        <v>1</v>
      </c>
      <c r="H16" s="11">
        <v>96</v>
      </c>
      <c r="I16" s="11">
        <v>58</v>
      </c>
      <c r="J16" s="11">
        <v>30</v>
      </c>
      <c r="K16" s="11">
        <v>6</v>
      </c>
      <c r="L16" s="11">
        <v>2</v>
      </c>
      <c r="M16" s="14">
        <f t="shared" si="0"/>
        <v>-5.8823529411764705E-2</v>
      </c>
      <c r="N16" s="14">
        <f t="shared" si="0"/>
        <v>-9.375E-2</v>
      </c>
      <c r="O16" s="14">
        <f t="shared" si="0"/>
        <v>-0.11764705882352941</v>
      </c>
      <c r="P16" s="14">
        <f t="shared" si="0"/>
        <v>1</v>
      </c>
      <c r="Q16" s="14">
        <f t="shared" si="0"/>
        <v>1</v>
      </c>
    </row>
    <row r="17" spans="2:17" ht="20.100000000000001" customHeight="1" thickBot="1" x14ac:dyDescent="0.25">
      <c r="B17" s="6" t="s">
        <v>6</v>
      </c>
      <c r="C17" s="11">
        <v>289</v>
      </c>
      <c r="D17" s="11">
        <v>181</v>
      </c>
      <c r="E17" s="11">
        <v>86</v>
      </c>
      <c r="F17" s="11">
        <v>13</v>
      </c>
      <c r="G17" s="11">
        <v>9</v>
      </c>
      <c r="H17" s="11">
        <v>236</v>
      </c>
      <c r="I17" s="11">
        <v>129</v>
      </c>
      <c r="J17" s="11">
        <v>81</v>
      </c>
      <c r="K17" s="11">
        <v>23</v>
      </c>
      <c r="L17" s="11">
        <v>3</v>
      </c>
      <c r="M17" s="14">
        <f t="shared" si="0"/>
        <v>-0.18339100346020762</v>
      </c>
      <c r="N17" s="14">
        <f t="shared" si="0"/>
        <v>-0.287292817679558</v>
      </c>
      <c r="O17" s="14">
        <f t="shared" si="0"/>
        <v>-5.8139534883720929E-2</v>
      </c>
      <c r="P17" s="14">
        <f t="shared" si="0"/>
        <v>0.76923076923076927</v>
      </c>
      <c r="Q17" s="14">
        <f t="shared" si="0"/>
        <v>-0.66666666666666663</v>
      </c>
    </row>
    <row r="18" spans="2:17" ht="20.100000000000001" customHeight="1" thickBot="1" x14ac:dyDescent="0.25">
      <c r="B18" s="6" t="s">
        <v>7</v>
      </c>
      <c r="C18" s="11">
        <v>305</v>
      </c>
      <c r="D18" s="11">
        <v>193</v>
      </c>
      <c r="E18" s="11">
        <v>92</v>
      </c>
      <c r="F18" s="11">
        <v>14</v>
      </c>
      <c r="G18" s="11">
        <v>6</v>
      </c>
      <c r="H18" s="11">
        <v>309</v>
      </c>
      <c r="I18" s="11">
        <v>183</v>
      </c>
      <c r="J18" s="11">
        <v>100</v>
      </c>
      <c r="K18" s="11">
        <v>19</v>
      </c>
      <c r="L18" s="11">
        <v>7</v>
      </c>
      <c r="M18" s="14">
        <f t="shared" si="0"/>
        <v>1.3114754098360656E-2</v>
      </c>
      <c r="N18" s="14">
        <f t="shared" si="0"/>
        <v>-5.181347150259067E-2</v>
      </c>
      <c r="O18" s="14">
        <f t="shared" si="0"/>
        <v>8.6956521739130432E-2</v>
      </c>
      <c r="P18" s="14">
        <f t="shared" si="0"/>
        <v>0.35714285714285715</v>
      </c>
      <c r="Q18" s="14">
        <f t="shared" si="0"/>
        <v>0.16666666666666666</v>
      </c>
    </row>
    <row r="19" spans="2:17" ht="20.100000000000001" customHeight="1" thickBot="1" x14ac:dyDescent="0.25">
      <c r="B19" s="6" t="s">
        <v>8</v>
      </c>
      <c r="C19" s="11">
        <v>694</v>
      </c>
      <c r="D19" s="11">
        <v>317</v>
      </c>
      <c r="E19" s="11">
        <v>313</v>
      </c>
      <c r="F19" s="11">
        <v>28</v>
      </c>
      <c r="G19" s="11">
        <v>36</v>
      </c>
      <c r="H19" s="11">
        <v>795</v>
      </c>
      <c r="I19" s="11">
        <v>360</v>
      </c>
      <c r="J19" s="11">
        <v>384</v>
      </c>
      <c r="K19" s="11">
        <v>30</v>
      </c>
      <c r="L19" s="11">
        <v>21</v>
      </c>
      <c r="M19" s="14">
        <f t="shared" si="0"/>
        <v>0.14553314121037464</v>
      </c>
      <c r="N19" s="14">
        <f t="shared" si="0"/>
        <v>0.13564668769716087</v>
      </c>
      <c r="O19" s="14">
        <f t="shared" si="0"/>
        <v>0.2268370607028754</v>
      </c>
      <c r="P19" s="14">
        <f t="shared" si="0"/>
        <v>7.1428571428571425E-2</v>
      </c>
      <c r="Q19" s="14">
        <f t="shared" si="0"/>
        <v>-0.41666666666666669</v>
      </c>
    </row>
    <row r="20" spans="2:17" ht="20.100000000000001" customHeight="1" thickBot="1" x14ac:dyDescent="0.25">
      <c r="B20" s="6" t="s">
        <v>9</v>
      </c>
      <c r="C20" s="11">
        <v>1297</v>
      </c>
      <c r="D20" s="11">
        <v>728</v>
      </c>
      <c r="E20" s="11">
        <v>481</v>
      </c>
      <c r="F20" s="11">
        <v>50</v>
      </c>
      <c r="G20" s="11">
        <v>38</v>
      </c>
      <c r="H20" s="11">
        <v>1325</v>
      </c>
      <c r="I20" s="11">
        <v>683</v>
      </c>
      <c r="J20" s="11">
        <v>568</v>
      </c>
      <c r="K20" s="11">
        <v>51</v>
      </c>
      <c r="L20" s="11">
        <v>23</v>
      </c>
      <c r="M20" s="14">
        <f t="shared" si="0"/>
        <v>2.1588280647648419E-2</v>
      </c>
      <c r="N20" s="14">
        <f t="shared" si="0"/>
        <v>-6.1813186813186816E-2</v>
      </c>
      <c r="O20" s="14">
        <f t="shared" si="0"/>
        <v>0.18087318087318088</v>
      </c>
      <c r="P20" s="14">
        <f t="shared" si="0"/>
        <v>0.02</v>
      </c>
      <c r="Q20" s="14">
        <f t="shared" si="0"/>
        <v>-0.39473684210526316</v>
      </c>
    </row>
    <row r="21" spans="2:17" ht="20.100000000000001" customHeight="1" thickBot="1" x14ac:dyDescent="0.25">
      <c r="B21" s="6" t="s">
        <v>10</v>
      </c>
      <c r="C21" s="11">
        <v>180</v>
      </c>
      <c r="D21" s="11">
        <v>150</v>
      </c>
      <c r="E21" s="11">
        <v>24</v>
      </c>
      <c r="F21" s="11">
        <v>6</v>
      </c>
      <c r="G21" s="11">
        <v>0</v>
      </c>
      <c r="H21" s="11">
        <v>231</v>
      </c>
      <c r="I21" s="11">
        <v>200</v>
      </c>
      <c r="J21" s="11">
        <v>20</v>
      </c>
      <c r="K21" s="11">
        <v>11</v>
      </c>
      <c r="L21" s="11">
        <v>0</v>
      </c>
      <c r="M21" s="14">
        <f t="shared" si="0"/>
        <v>0.28333333333333333</v>
      </c>
      <c r="N21" s="14">
        <f t="shared" si="0"/>
        <v>0.33333333333333331</v>
      </c>
      <c r="O21" s="14">
        <f t="shared" si="0"/>
        <v>-0.16666666666666666</v>
      </c>
      <c r="P21" s="14">
        <f t="shared" si="0"/>
        <v>0.83333333333333337</v>
      </c>
      <c r="Q21" s="14" t="str">
        <f t="shared" si="0"/>
        <v>-</v>
      </c>
    </row>
    <row r="22" spans="2:17" ht="20.100000000000001" customHeight="1" thickBot="1" x14ac:dyDescent="0.25">
      <c r="B22" s="6" t="s">
        <v>11</v>
      </c>
      <c r="C22" s="11">
        <v>356</v>
      </c>
      <c r="D22" s="11">
        <v>257</v>
      </c>
      <c r="E22" s="11">
        <v>77</v>
      </c>
      <c r="F22" s="11">
        <v>21</v>
      </c>
      <c r="G22" s="11">
        <v>1</v>
      </c>
      <c r="H22" s="11">
        <v>392</v>
      </c>
      <c r="I22" s="11">
        <v>273</v>
      </c>
      <c r="J22" s="11">
        <v>93</v>
      </c>
      <c r="K22" s="11">
        <v>24</v>
      </c>
      <c r="L22" s="11">
        <v>2</v>
      </c>
      <c r="M22" s="14">
        <f t="shared" si="0"/>
        <v>0.10112359550561797</v>
      </c>
      <c r="N22" s="14">
        <f t="shared" si="0"/>
        <v>6.2256809338521402E-2</v>
      </c>
      <c r="O22" s="14">
        <f t="shared" si="0"/>
        <v>0.20779220779220781</v>
      </c>
      <c r="P22" s="14">
        <f t="shared" si="0"/>
        <v>0.14285714285714285</v>
      </c>
      <c r="Q22" s="14">
        <f t="shared" si="0"/>
        <v>1</v>
      </c>
    </row>
    <row r="23" spans="2:17" ht="20.100000000000001" customHeight="1" thickBot="1" x14ac:dyDescent="0.25">
      <c r="B23" s="6" t="s">
        <v>12</v>
      </c>
      <c r="C23" s="11">
        <v>338</v>
      </c>
      <c r="D23" s="11">
        <v>155</v>
      </c>
      <c r="E23" s="11">
        <v>126</v>
      </c>
      <c r="F23" s="11">
        <v>39</v>
      </c>
      <c r="G23" s="11">
        <v>18</v>
      </c>
      <c r="H23" s="11">
        <v>357</v>
      </c>
      <c r="I23" s="11">
        <v>152</v>
      </c>
      <c r="J23" s="11">
        <v>154</v>
      </c>
      <c r="K23" s="11">
        <v>28</v>
      </c>
      <c r="L23" s="11">
        <v>23</v>
      </c>
      <c r="M23" s="14">
        <f t="shared" si="0"/>
        <v>5.6213017751479293E-2</v>
      </c>
      <c r="N23" s="14">
        <f t="shared" si="0"/>
        <v>-1.935483870967742E-2</v>
      </c>
      <c r="O23" s="14">
        <f t="shared" si="0"/>
        <v>0.22222222222222221</v>
      </c>
      <c r="P23" s="14">
        <f t="shared" si="0"/>
        <v>-0.28205128205128205</v>
      </c>
      <c r="Q23" s="14">
        <f t="shared" si="0"/>
        <v>0.27777777777777779</v>
      </c>
    </row>
    <row r="24" spans="2:17" ht="20.100000000000001" customHeight="1" thickBot="1" x14ac:dyDescent="0.25">
      <c r="B24" s="6" t="s">
        <v>13</v>
      </c>
      <c r="C24" s="11">
        <v>537</v>
      </c>
      <c r="D24" s="11">
        <v>329</v>
      </c>
      <c r="E24" s="11">
        <v>193</v>
      </c>
      <c r="F24" s="11">
        <v>10</v>
      </c>
      <c r="G24" s="11">
        <v>5</v>
      </c>
      <c r="H24" s="11">
        <v>504</v>
      </c>
      <c r="I24" s="11">
        <v>296</v>
      </c>
      <c r="J24" s="11">
        <v>198</v>
      </c>
      <c r="K24" s="11">
        <v>7</v>
      </c>
      <c r="L24" s="11">
        <v>3</v>
      </c>
      <c r="M24" s="14">
        <f t="shared" si="0"/>
        <v>-6.1452513966480445E-2</v>
      </c>
      <c r="N24" s="14">
        <f t="shared" si="0"/>
        <v>-0.10030395136778116</v>
      </c>
      <c r="O24" s="14">
        <f t="shared" si="0"/>
        <v>2.5906735751295335E-2</v>
      </c>
      <c r="P24" s="14">
        <f t="shared" si="0"/>
        <v>-0.3</v>
      </c>
      <c r="Q24" s="14">
        <f t="shared" si="0"/>
        <v>-0.4</v>
      </c>
    </row>
    <row r="25" spans="2:17" ht="20.100000000000001" customHeight="1" thickBot="1" x14ac:dyDescent="0.25">
      <c r="B25" s="6" t="s">
        <v>14</v>
      </c>
      <c r="C25" s="11">
        <v>102</v>
      </c>
      <c r="D25" s="11">
        <v>51</v>
      </c>
      <c r="E25" s="11">
        <v>46</v>
      </c>
      <c r="F25" s="11">
        <v>3</v>
      </c>
      <c r="G25" s="11">
        <v>2</v>
      </c>
      <c r="H25" s="11">
        <v>133</v>
      </c>
      <c r="I25" s="11">
        <v>68</v>
      </c>
      <c r="J25" s="11">
        <v>62</v>
      </c>
      <c r="K25" s="11">
        <v>3</v>
      </c>
      <c r="L25" s="11">
        <v>0</v>
      </c>
      <c r="M25" s="14">
        <f t="shared" si="0"/>
        <v>0.30392156862745096</v>
      </c>
      <c r="N25" s="14">
        <f t="shared" si="0"/>
        <v>0.33333333333333331</v>
      </c>
      <c r="O25" s="14">
        <f t="shared" si="0"/>
        <v>0.34782608695652173</v>
      </c>
      <c r="P25" s="14">
        <f t="shared" si="0"/>
        <v>0</v>
      </c>
      <c r="Q25" s="14">
        <f t="shared" si="0"/>
        <v>-1</v>
      </c>
    </row>
    <row r="26" spans="2:17" ht="20.100000000000001" customHeight="1" thickBot="1" x14ac:dyDescent="0.25">
      <c r="B26" s="7" t="s">
        <v>15</v>
      </c>
      <c r="C26" s="11">
        <v>449</v>
      </c>
      <c r="D26" s="11">
        <v>209</v>
      </c>
      <c r="E26" s="11">
        <v>217</v>
      </c>
      <c r="F26" s="11">
        <v>16</v>
      </c>
      <c r="G26" s="11">
        <v>7</v>
      </c>
      <c r="H26" s="11">
        <v>372</v>
      </c>
      <c r="I26" s="11">
        <v>183</v>
      </c>
      <c r="J26" s="11">
        <v>173</v>
      </c>
      <c r="K26" s="11">
        <v>11</v>
      </c>
      <c r="L26" s="11">
        <v>5</v>
      </c>
      <c r="M26" s="14">
        <f t="shared" si="0"/>
        <v>-0.17149220489977729</v>
      </c>
      <c r="N26" s="14">
        <f t="shared" si="0"/>
        <v>-0.12440191387559808</v>
      </c>
      <c r="O26" s="14">
        <f t="shared" si="0"/>
        <v>-0.20276497695852536</v>
      </c>
      <c r="P26" s="14">
        <f t="shared" si="0"/>
        <v>-0.3125</v>
      </c>
      <c r="Q26" s="14">
        <f t="shared" si="0"/>
        <v>-0.2857142857142857</v>
      </c>
    </row>
    <row r="27" spans="2:17" ht="20.100000000000001" customHeight="1" thickBot="1" x14ac:dyDescent="0.25">
      <c r="B27" s="8" t="s">
        <v>16</v>
      </c>
      <c r="C27" s="11">
        <v>65</v>
      </c>
      <c r="D27" s="11">
        <v>38</v>
      </c>
      <c r="E27" s="11">
        <v>27</v>
      </c>
      <c r="F27" s="11">
        <v>0</v>
      </c>
      <c r="G27" s="11">
        <v>0</v>
      </c>
      <c r="H27" s="11">
        <v>52</v>
      </c>
      <c r="I27" s="11">
        <v>27</v>
      </c>
      <c r="J27" s="11">
        <v>25</v>
      </c>
      <c r="K27" s="11">
        <v>0</v>
      </c>
      <c r="L27" s="11">
        <v>0</v>
      </c>
      <c r="M27" s="14">
        <f t="shared" si="0"/>
        <v>-0.2</v>
      </c>
      <c r="N27" s="14">
        <f t="shared" si="0"/>
        <v>-0.28947368421052633</v>
      </c>
      <c r="O27" s="14">
        <f t="shared" si="0"/>
        <v>-7.407407407407407E-2</v>
      </c>
      <c r="P27" s="14" t="str">
        <f t="shared" si="0"/>
        <v>-</v>
      </c>
      <c r="Q27" s="14" t="str">
        <f t="shared" si="0"/>
        <v>-</v>
      </c>
    </row>
    <row r="28" spans="2:17" ht="20.100000000000001" customHeight="1" thickBot="1" x14ac:dyDescent="0.25">
      <c r="B28" s="9" t="s">
        <v>17</v>
      </c>
      <c r="C28" s="12">
        <f>SUM(C11:C27)</f>
        <v>7851</v>
      </c>
      <c r="D28" s="12">
        <f t="shared" ref="D28:G28" si="1">SUM(D11:D27)</f>
        <v>4711</v>
      </c>
      <c r="E28" s="12">
        <f t="shared" si="1"/>
        <v>2616</v>
      </c>
      <c r="F28" s="12">
        <f t="shared" si="1"/>
        <v>354</v>
      </c>
      <c r="G28" s="12">
        <f t="shared" si="1"/>
        <v>170</v>
      </c>
      <c r="H28" s="12">
        <f>SUM(H11:H27)</f>
        <v>8184</v>
      </c>
      <c r="I28" s="12">
        <f t="shared" ref="I28:L28" si="2">SUM(I11:I27)</f>
        <v>4860</v>
      </c>
      <c r="J28" s="12">
        <f t="shared" si="2"/>
        <v>2819</v>
      </c>
      <c r="K28" s="12">
        <f t="shared" si="2"/>
        <v>388</v>
      </c>
      <c r="L28" s="12">
        <f t="shared" si="2"/>
        <v>117</v>
      </c>
      <c r="M28" s="15">
        <f t="shared" si="0"/>
        <v>4.2414978983568975E-2</v>
      </c>
      <c r="N28" s="15">
        <f t="shared" si="0"/>
        <v>3.1628104436425386E-2</v>
      </c>
      <c r="O28" s="15">
        <f t="shared" si="0"/>
        <v>7.7599388379204895E-2</v>
      </c>
      <c r="P28" s="15">
        <f t="shared" si="0"/>
        <v>9.6045197740112997E-2</v>
      </c>
      <c r="Q28" s="15">
        <f t="shared" si="0"/>
        <v>-0.31176470588235294</v>
      </c>
    </row>
    <row r="29" spans="2:17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mergeCells count="3">
    <mergeCell ref="C9:G9"/>
    <mergeCell ref="H9:L9"/>
    <mergeCell ref="M9:Q9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9:Q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8.625" bestFit="1" customWidth="1"/>
    <col min="4" max="5" width="12.5" bestFit="1" customWidth="1"/>
    <col min="6" max="6" width="10.125" bestFit="1" customWidth="1"/>
    <col min="7" max="7" width="12" bestFit="1" customWidth="1"/>
    <col min="8" max="8" width="8.625" bestFit="1" customWidth="1"/>
    <col min="9" max="10" width="12.5" bestFit="1" customWidth="1"/>
    <col min="11" max="11" width="10.125" bestFit="1" customWidth="1"/>
    <col min="12" max="12" width="12" bestFit="1" customWidth="1"/>
    <col min="13" max="13" width="9.125" bestFit="1" customWidth="1"/>
    <col min="14" max="15" width="12.5" bestFit="1" customWidth="1"/>
    <col min="16" max="16" width="10.125" bestFit="1" customWidth="1"/>
    <col min="17" max="17" width="12" bestFit="1" customWidth="1"/>
    <col min="18" max="18" width="20.625" customWidth="1"/>
    <col min="19" max="19" width="11.875" customWidth="1"/>
  </cols>
  <sheetData>
    <row r="9" spans="2:17" ht="44.25" customHeight="1" thickBot="1" x14ac:dyDescent="0.25">
      <c r="C9" s="27" t="s">
        <v>119</v>
      </c>
      <c r="D9" s="28"/>
      <c r="E9" s="28"/>
      <c r="F9" s="28"/>
      <c r="G9" s="28"/>
      <c r="H9" s="27" t="s">
        <v>120</v>
      </c>
      <c r="I9" s="28"/>
      <c r="J9" s="28"/>
      <c r="K9" s="28"/>
      <c r="L9" s="28"/>
      <c r="M9" s="27" t="s">
        <v>122</v>
      </c>
      <c r="N9" s="28"/>
      <c r="O9" s="28"/>
      <c r="P9" s="28"/>
      <c r="Q9" s="28"/>
    </row>
    <row r="10" spans="2:17" ht="44.25" customHeight="1" thickBot="1" x14ac:dyDescent="0.25">
      <c r="C10" s="10" t="s">
        <v>31</v>
      </c>
      <c r="D10" s="10" t="s">
        <v>51</v>
      </c>
      <c r="E10" s="10" t="s">
        <v>52</v>
      </c>
      <c r="F10" s="10" t="s">
        <v>44</v>
      </c>
      <c r="G10" s="10" t="s">
        <v>53</v>
      </c>
      <c r="H10" s="10" t="s">
        <v>31</v>
      </c>
      <c r="I10" s="10" t="s">
        <v>51</v>
      </c>
      <c r="J10" s="10" t="s">
        <v>52</v>
      </c>
      <c r="K10" s="10" t="s">
        <v>44</v>
      </c>
      <c r="L10" s="10" t="s">
        <v>53</v>
      </c>
      <c r="M10" s="10" t="s">
        <v>31</v>
      </c>
      <c r="N10" s="10" t="s">
        <v>51</v>
      </c>
      <c r="O10" s="10" t="s">
        <v>52</v>
      </c>
      <c r="P10" s="10" t="s">
        <v>44</v>
      </c>
      <c r="Q10" s="10" t="s">
        <v>53</v>
      </c>
    </row>
    <row r="11" spans="2:17" ht="20.100000000000001" customHeight="1" thickBot="1" x14ac:dyDescent="0.25">
      <c r="B11" s="5" t="s">
        <v>0</v>
      </c>
      <c r="C11" s="21">
        <v>1699</v>
      </c>
      <c r="D11" s="21">
        <v>904</v>
      </c>
      <c r="E11" s="21">
        <v>270</v>
      </c>
      <c r="F11" s="21">
        <v>427</v>
      </c>
      <c r="G11" s="21">
        <v>98</v>
      </c>
      <c r="H11" s="21">
        <v>1630</v>
      </c>
      <c r="I11" s="21">
        <v>775</v>
      </c>
      <c r="J11" s="21">
        <v>257</v>
      </c>
      <c r="K11" s="21">
        <v>495</v>
      </c>
      <c r="L11" s="21">
        <v>103</v>
      </c>
      <c r="M11" s="14">
        <f>IF(C11=0,"-",(H11-C11)/C11)</f>
        <v>-4.061212477928193E-2</v>
      </c>
      <c r="N11" s="14">
        <f>IF(D11=0,"-",(I11-D11)/D11)</f>
        <v>-0.14269911504424779</v>
      </c>
      <c r="O11" s="14">
        <f>IF(E11=0,"-",(J11-E11)/E11)</f>
        <v>-4.8148148148148148E-2</v>
      </c>
      <c r="P11" s="14">
        <f>IF(F11=0,"-",(K11-F11)/F11)</f>
        <v>0.15925058548009369</v>
      </c>
      <c r="Q11" s="14">
        <f>IF(G11=0,"-",(L11-G11)/G11)</f>
        <v>5.1020408163265307E-2</v>
      </c>
    </row>
    <row r="12" spans="2:17" ht="20.100000000000001" customHeight="1" thickBot="1" x14ac:dyDescent="0.25">
      <c r="B12" s="6" t="s">
        <v>1</v>
      </c>
      <c r="C12" s="21">
        <v>239</v>
      </c>
      <c r="D12" s="21">
        <v>111</v>
      </c>
      <c r="E12" s="21">
        <v>78</v>
      </c>
      <c r="F12" s="21">
        <v>31</v>
      </c>
      <c r="G12" s="21">
        <v>19</v>
      </c>
      <c r="H12" s="21">
        <v>240</v>
      </c>
      <c r="I12" s="21">
        <v>112</v>
      </c>
      <c r="J12" s="21">
        <v>79</v>
      </c>
      <c r="K12" s="21">
        <v>36</v>
      </c>
      <c r="L12" s="21">
        <v>13</v>
      </c>
      <c r="M12" s="14">
        <f t="shared" ref="M12:Q28" si="0">IF(C12=0,"-",(H12-C12)/C12)</f>
        <v>4.1841004184100415E-3</v>
      </c>
      <c r="N12" s="14">
        <f t="shared" si="0"/>
        <v>9.0090090090090089E-3</v>
      </c>
      <c r="O12" s="14">
        <f t="shared" si="0"/>
        <v>1.282051282051282E-2</v>
      </c>
      <c r="P12" s="14">
        <f t="shared" si="0"/>
        <v>0.16129032258064516</v>
      </c>
      <c r="Q12" s="14">
        <f t="shared" si="0"/>
        <v>-0.31578947368421051</v>
      </c>
    </row>
    <row r="13" spans="2:17" ht="20.100000000000001" customHeight="1" thickBot="1" x14ac:dyDescent="0.25">
      <c r="B13" s="6" t="s">
        <v>2</v>
      </c>
      <c r="C13" s="21">
        <v>196</v>
      </c>
      <c r="D13" s="21">
        <v>126</v>
      </c>
      <c r="E13" s="21">
        <v>21</v>
      </c>
      <c r="F13" s="21">
        <v>38</v>
      </c>
      <c r="G13" s="21">
        <v>11</v>
      </c>
      <c r="H13" s="21">
        <v>225</v>
      </c>
      <c r="I13" s="21">
        <v>152</v>
      </c>
      <c r="J13" s="21">
        <v>27</v>
      </c>
      <c r="K13" s="21">
        <v>40</v>
      </c>
      <c r="L13" s="21">
        <v>6</v>
      </c>
      <c r="M13" s="14">
        <f t="shared" si="0"/>
        <v>0.14795918367346939</v>
      </c>
      <c r="N13" s="14">
        <f t="shared" si="0"/>
        <v>0.20634920634920634</v>
      </c>
      <c r="O13" s="14">
        <f t="shared" si="0"/>
        <v>0.2857142857142857</v>
      </c>
      <c r="P13" s="14">
        <f t="shared" si="0"/>
        <v>5.2631578947368418E-2</v>
      </c>
      <c r="Q13" s="14">
        <f t="shared" si="0"/>
        <v>-0.45454545454545453</v>
      </c>
    </row>
    <row r="14" spans="2:17" ht="20.100000000000001" customHeight="1" thickBot="1" x14ac:dyDescent="0.25">
      <c r="B14" s="6" t="s">
        <v>3</v>
      </c>
      <c r="C14" s="21">
        <v>280</v>
      </c>
      <c r="D14" s="21">
        <v>125</v>
      </c>
      <c r="E14" s="21">
        <v>97</v>
      </c>
      <c r="F14" s="21">
        <v>39</v>
      </c>
      <c r="G14" s="21">
        <v>19</v>
      </c>
      <c r="H14" s="21">
        <v>215</v>
      </c>
      <c r="I14" s="21">
        <v>98</v>
      </c>
      <c r="J14" s="21">
        <v>70</v>
      </c>
      <c r="K14" s="21">
        <v>20</v>
      </c>
      <c r="L14" s="21">
        <v>27</v>
      </c>
      <c r="M14" s="14">
        <f t="shared" si="0"/>
        <v>-0.23214285714285715</v>
      </c>
      <c r="N14" s="14">
        <f t="shared" si="0"/>
        <v>-0.216</v>
      </c>
      <c r="O14" s="14">
        <f t="shared" si="0"/>
        <v>-0.27835051546391754</v>
      </c>
      <c r="P14" s="14">
        <f t="shared" si="0"/>
        <v>-0.48717948717948717</v>
      </c>
      <c r="Q14" s="14">
        <f t="shared" si="0"/>
        <v>0.42105263157894735</v>
      </c>
    </row>
    <row r="15" spans="2:17" ht="20.100000000000001" customHeight="1" thickBot="1" x14ac:dyDescent="0.25">
      <c r="B15" s="6" t="s">
        <v>4</v>
      </c>
      <c r="C15" s="21">
        <v>227</v>
      </c>
      <c r="D15" s="21">
        <v>106</v>
      </c>
      <c r="E15" s="21">
        <v>39</v>
      </c>
      <c r="F15" s="21">
        <v>65</v>
      </c>
      <c r="G15" s="21">
        <v>17</v>
      </c>
      <c r="H15" s="21">
        <v>220</v>
      </c>
      <c r="I15" s="21">
        <v>108</v>
      </c>
      <c r="J15" s="21">
        <v>45</v>
      </c>
      <c r="K15" s="21">
        <v>63</v>
      </c>
      <c r="L15" s="21">
        <v>4</v>
      </c>
      <c r="M15" s="14">
        <f t="shared" si="0"/>
        <v>-3.0837004405286344E-2</v>
      </c>
      <c r="N15" s="14">
        <f t="shared" si="0"/>
        <v>1.8867924528301886E-2</v>
      </c>
      <c r="O15" s="14">
        <f t="shared" si="0"/>
        <v>0.15384615384615385</v>
      </c>
      <c r="P15" s="14">
        <f t="shared" si="0"/>
        <v>-3.0769230769230771E-2</v>
      </c>
      <c r="Q15" s="14">
        <f t="shared" si="0"/>
        <v>-0.76470588235294112</v>
      </c>
    </row>
    <row r="16" spans="2:17" ht="20.100000000000001" customHeight="1" thickBot="1" x14ac:dyDescent="0.25">
      <c r="B16" s="6" t="s">
        <v>5</v>
      </c>
      <c r="C16" s="21">
        <v>107</v>
      </c>
      <c r="D16" s="21">
        <v>69</v>
      </c>
      <c r="E16" s="21">
        <v>17</v>
      </c>
      <c r="F16" s="21">
        <v>13</v>
      </c>
      <c r="G16" s="21">
        <v>8</v>
      </c>
      <c r="H16" s="21">
        <v>97</v>
      </c>
      <c r="I16" s="21">
        <v>56</v>
      </c>
      <c r="J16" s="21">
        <v>18</v>
      </c>
      <c r="K16" s="21">
        <v>23</v>
      </c>
      <c r="L16" s="21">
        <v>0</v>
      </c>
      <c r="M16" s="14">
        <f t="shared" si="0"/>
        <v>-9.3457943925233641E-2</v>
      </c>
      <c r="N16" s="14">
        <f t="shared" si="0"/>
        <v>-0.18840579710144928</v>
      </c>
      <c r="O16" s="14">
        <f t="shared" si="0"/>
        <v>5.8823529411764705E-2</v>
      </c>
      <c r="P16" s="14">
        <f t="shared" si="0"/>
        <v>0.76923076923076927</v>
      </c>
      <c r="Q16" s="14">
        <f t="shared" si="0"/>
        <v>-1</v>
      </c>
    </row>
    <row r="17" spans="2:17" ht="20.100000000000001" customHeight="1" thickBot="1" x14ac:dyDescent="0.25">
      <c r="B17" s="6" t="s">
        <v>6</v>
      </c>
      <c r="C17" s="21">
        <v>324</v>
      </c>
      <c r="D17" s="21">
        <v>178</v>
      </c>
      <c r="E17" s="21">
        <v>66</v>
      </c>
      <c r="F17" s="21">
        <v>64</v>
      </c>
      <c r="G17" s="21">
        <v>16</v>
      </c>
      <c r="H17" s="21">
        <v>339</v>
      </c>
      <c r="I17" s="21">
        <v>172</v>
      </c>
      <c r="J17" s="21">
        <v>80</v>
      </c>
      <c r="K17" s="21">
        <v>60</v>
      </c>
      <c r="L17" s="21">
        <v>27</v>
      </c>
      <c r="M17" s="14">
        <f t="shared" si="0"/>
        <v>4.6296296296296294E-2</v>
      </c>
      <c r="N17" s="14">
        <f t="shared" si="0"/>
        <v>-3.3707865168539325E-2</v>
      </c>
      <c r="O17" s="14">
        <f t="shared" si="0"/>
        <v>0.21212121212121213</v>
      </c>
      <c r="P17" s="14">
        <f t="shared" si="0"/>
        <v>-6.25E-2</v>
      </c>
      <c r="Q17" s="14">
        <f t="shared" si="0"/>
        <v>0.6875</v>
      </c>
    </row>
    <row r="18" spans="2:17" ht="20.100000000000001" customHeight="1" thickBot="1" x14ac:dyDescent="0.25">
      <c r="B18" s="6" t="s">
        <v>7</v>
      </c>
      <c r="C18" s="21">
        <v>328</v>
      </c>
      <c r="D18" s="21">
        <v>148</v>
      </c>
      <c r="E18" s="21">
        <v>64</v>
      </c>
      <c r="F18" s="21">
        <v>83</v>
      </c>
      <c r="G18" s="21">
        <v>33</v>
      </c>
      <c r="H18" s="21">
        <v>252</v>
      </c>
      <c r="I18" s="21">
        <v>109</v>
      </c>
      <c r="J18" s="21">
        <v>62</v>
      </c>
      <c r="K18" s="21">
        <v>57</v>
      </c>
      <c r="L18" s="21">
        <v>24</v>
      </c>
      <c r="M18" s="14">
        <f t="shared" si="0"/>
        <v>-0.23170731707317074</v>
      </c>
      <c r="N18" s="14">
        <f t="shared" si="0"/>
        <v>-0.26351351351351349</v>
      </c>
      <c r="O18" s="14">
        <f t="shared" si="0"/>
        <v>-3.125E-2</v>
      </c>
      <c r="P18" s="14">
        <f t="shared" si="0"/>
        <v>-0.31325301204819278</v>
      </c>
      <c r="Q18" s="14">
        <f t="shared" si="0"/>
        <v>-0.27272727272727271</v>
      </c>
    </row>
    <row r="19" spans="2:17" ht="20.100000000000001" customHeight="1" thickBot="1" x14ac:dyDescent="0.25">
      <c r="B19" s="6" t="s">
        <v>8</v>
      </c>
      <c r="C19" s="21">
        <v>1561</v>
      </c>
      <c r="D19" s="21">
        <v>507</v>
      </c>
      <c r="E19" s="21">
        <v>440</v>
      </c>
      <c r="F19" s="21">
        <v>405</v>
      </c>
      <c r="G19" s="21">
        <v>209</v>
      </c>
      <c r="H19" s="21">
        <v>1464</v>
      </c>
      <c r="I19" s="21">
        <v>482</v>
      </c>
      <c r="J19" s="21">
        <v>448</v>
      </c>
      <c r="K19" s="21">
        <v>285</v>
      </c>
      <c r="L19" s="21">
        <v>249</v>
      </c>
      <c r="M19" s="14">
        <f t="shared" si="0"/>
        <v>-6.2139654067905191E-2</v>
      </c>
      <c r="N19" s="14">
        <f t="shared" si="0"/>
        <v>-4.9309664694280081E-2</v>
      </c>
      <c r="O19" s="14">
        <f t="shared" si="0"/>
        <v>1.8181818181818181E-2</v>
      </c>
      <c r="P19" s="14">
        <f t="shared" si="0"/>
        <v>-0.29629629629629628</v>
      </c>
      <c r="Q19" s="14">
        <f t="shared" si="0"/>
        <v>0.19138755980861244</v>
      </c>
    </row>
    <row r="20" spans="2:17" ht="20.100000000000001" customHeight="1" thickBot="1" x14ac:dyDescent="0.25">
      <c r="B20" s="6" t="s">
        <v>9</v>
      </c>
      <c r="C20" s="21">
        <v>1010</v>
      </c>
      <c r="D20" s="21">
        <v>485</v>
      </c>
      <c r="E20" s="21">
        <v>262</v>
      </c>
      <c r="F20" s="21">
        <v>180</v>
      </c>
      <c r="G20" s="21">
        <v>83</v>
      </c>
      <c r="H20" s="21">
        <v>1028</v>
      </c>
      <c r="I20" s="21">
        <v>486</v>
      </c>
      <c r="J20" s="21">
        <v>275</v>
      </c>
      <c r="K20" s="21">
        <v>167</v>
      </c>
      <c r="L20" s="21">
        <v>100</v>
      </c>
      <c r="M20" s="14">
        <f t="shared" si="0"/>
        <v>1.782178217821782E-2</v>
      </c>
      <c r="N20" s="14">
        <f t="shared" si="0"/>
        <v>2.0618556701030928E-3</v>
      </c>
      <c r="O20" s="14">
        <f t="shared" si="0"/>
        <v>4.9618320610687022E-2</v>
      </c>
      <c r="P20" s="14">
        <f t="shared" si="0"/>
        <v>-7.2222222222222215E-2</v>
      </c>
      <c r="Q20" s="14">
        <f t="shared" si="0"/>
        <v>0.20481927710843373</v>
      </c>
    </row>
    <row r="21" spans="2:17" ht="20.100000000000001" customHeight="1" thickBot="1" x14ac:dyDescent="0.25">
      <c r="B21" s="6" t="s">
        <v>10</v>
      </c>
      <c r="C21" s="21">
        <v>117</v>
      </c>
      <c r="D21" s="21">
        <v>86</v>
      </c>
      <c r="E21" s="21">
        <v>19</v>
      </c>
      <c r="F21" s="21">
        <v>11</v>
      </c>
      <c r="G21" s="21">
        <v>1</v>
      </c>
      <c r="H21" s="21">
        <v>158</v>
      </c>
      <c r="I21" s="21">
        <v>107</v>
      </c>
      <c r="J21" s="21">
        <v>36</v>
      </c>
      <c r="K21" s="21">
        <v>15</v>
      </c>
      <c r="L21" s="21">
        <v>0</v>
      </c>
      <c r="M21" s="14">
        <f t="shared" si="0"/>
        <v>0.3504273504273504</v>
      </c>
      <c r="N21" s="14">
        <f t="shared" si="0"/>
        <v>0.2441860465116279</v>
      </c>
      <c r="O21" s="14">
        <f t="shared" si="0"/>
        <v>0.89473684210526316</v>
      </c>
      <c r="P21" s="14">
        <f t="shared" si="0"/>
        <v>0.36363636363636365</v>
      </c>
      <c r="Q21" s="14">
        <f t="shared" si="0"/>
        <v>-1</v>
      </c>
    </row>
    <row r="22" spans="2:17" ht="20.100000000000001" customHeight="1" thickBot="1" x14ac:dyDescent="0.25">
      <c r="B22" s="6" t="s">
        <v>11</v>
      </c>
      <c r="C22" s="21">
        <v>360</v>
      </c>
      <c r="D22" s="21">
        <v>228</v>
      </c>
      <c r="E22" s="21">
        <v>43</v>
      </c>
      <c r="F22" s="21">
        <v>70</v>
      </c>
      <c r="G22" s="21">
        <v>19</v>
      </c>
      <c r="H22" s="21">
        <v>342</v>
      </c>
      <c r="I22" s="21">
        <v>223</v>
      </c>
      <c r="J22" s="21">
        <v>53</v>
      </c>
      <c r="K22" s="21">
        <v>58</v>
      </c>
      <c r="L22" s="21">
        <v>8</v>
      </c>
      <c r="M22" s="14">
        <f t="shared" si="0"/>
        <v>-0.05</v>
      </c>
      <c r="N22" s="14">
        <f t="shared" si="0"/>
        <v>-2.1929824561403508E-2</v>
      </c>
      <c r="O22" s="14">
        <f t="shared" si="0"/>
        <v>0.23255813953488372</v>
      </c>
      <c r="P22" s="14">
        <f t="shared" si="0"/>
        <v>-0.17142857142857143</v>
      </c>
      <c r="Q22" s="14">
        <f t="shared" si="0"/>
        <v>-0.57894736842105265</v>
      </c>
    </row>
    <row r="23" spans="2:17" ht="20.100000000000001" customHeight="1" thickBot="1" x14ac:dyDescent="0.25">
      <c r="B23" s="6" t="s">
        <v>12</v>
      </c>
      <c r="C23" s="21">
        <v>1349</v>
      </c>
      <c r="D23" s="21">
        <v>537</v>
      </c>
      <c r="E23" s="21">
        <v>471</v>
      </c>
      <c r="F23" s="21">
        <v>193</v>
      </c>
      <c r="G23" s="21">
        <v>148</v>
      </c>
      <c r="H23" s="21">
        <v>1377</v>
      </c>
      <c r="I23" s="21">
        <v>545</v>
      </c>
      <c r="J23" s="21">
        <v>469</v>
      </c>
      <c r="K23" s="21">
        <v>170</v>
      </c>
      <c r="L23" s="21">
        <v>193</v>
      </c>
      <c r="M23" s="14">
        <f t="shared" si="0"/>
        <v>2.0756115641215715E-2</v>
      </c>
      <c r="N23" s="14">
        <f t="shared" si="0"/>
        <v>1.4897579143389199E-2</v>
      </c>
      <c r="O23" s="14">
        <f t="shared" si="0"/>
        <v>-4.246284501061571E-3</v>
      </c>
      <c r="P23" s="14">
        <f t="shared" si="0"/>
        <v>-0.11917098445595854</v>
      </c>
      <c r="Q23" s="14">
        <f t="shared" si="0"/>
        <v>0.30405405405405406</v>
      </c>
    </row>
    <row r="24" spans="2:17" ht="20.100000000000001" customHeight="1" thickBot="1" x14ac:dyDescent="0.25">
      <c r="B24" s="6" t="s">
        <v>13</v>
      </c>
      <c r="C24" s="21">
        <v>153</v>
      </c>
      <c r="D24" s="21">
        <v>55</v>
      </c>
      <c r="E24" s="21">
        <v>65</v>
      </c>
      <c r="F24" s="21">
        <v>22</v>
      </c>
      <c r="G24" s="21">
        <v>11</v>
      </c>
      <c r="H24" s="21">
        <v>156</v>
      </c>
      <c r="I24" s="21">
        <v>64</v>
      </c>
      <c r="J24" s="21">
        <v>58</v>
      </c>
      <c r="K24" s="21">
        <v>20</v>
      </c>
      <c r="L24" s="21">
        <v>14</v>
      </c>
      <c r="M24" s="14">
        <f t="shared" si="0"/>
        <v>1.9607843137254902E-2</v>
      </c>
      <c r="N24" s="14">
        <f t="shared" si="0"/>
        <v>0.16363636363636364</v>
      </c>
      <c r="O24" s="14">
        <f t="shared" si="0"/>
        <v>-0.1076923076923077</v>
      </c>
      <c r="P24" s="14">
        <f t="shared" si="0"/>
        <v>-9.0909090909090912E-2</v>
      </c>
      <c r="Q24" s="14">
        <f t="shared" si="0"/>
        <v>0.27272727272727271</v>
      </c>
    </row>
    <row r="25" spans="2:17" ht="20.100000000000001" customHeight="1" thickBot="1" x14ac:dyDescent="0.25">
      <c r="B25" s="6" t="s">
        <v>14</v>
      </c>
      <c r="C25" s="21">
        <v>118</v>
      </c>
      <c r="D25" s="21">
        <v>45</v>
      </c>
      <c r="E25" s="21">
        <v>49</v>
      </c>
      <c r="F25" s="21">
        <v>13</v>
      </c>
      <c r="G25" s="21">
        <v>11</v>
      </c>
      <c r="H25" s="21">
        <v>187</v>
      </c>
      <c r="I25" s="21">
        <v>57</v>
      </c>
      <c r="J25" s="21">
        <v>98</v>
      </c>
      <c r="K25" s="21">
        <v>19</v>
      </c>
      <c r="L25" s="21">
        <v>13</v>
      </c>
      <c r="M25" s="14">
        <f t="shared" si="0"/>
        <v>0.5847457627118644</v>
      </c>
      <c r="N25" s="14">
        <f t="shared" si="0"/>
        <v>0.26666666666666666</v>
      </c>
      <c r="O25" s="14">
        <f t="shared" si="0"/>
        <v>1</v>
      </c>
      <c r="P25" s="14">
        <f t="shared" si="0"/>
        <v>0.46153846153846156</v>
      </c>
      <c r="Q25" s="14">
        <f t="shared" si="0"/>
        <v>0.18181818181818182</v>
      </c>
    </row>
    <row r="26" spans="2:17" ht="20.100000000000001" customHeight="1" thickBot="1" x14ac:dyDescent="0.25">
      <c r="B26" s="7" t="s">
        <v>15</v>
      </c>
      <c r="C26" s="21">
        <v>346</v>
      </c>
      <c r="D26" s="21">
        <v>145</v>
      </c>
      <c r="E26" s="21">
        <v>127</v>
      </c>
      <c r="F26" s="21">
        <v>37</v>
      </c>
      <c r="G26" s="21">
        <v>37</v>
      </c>
      <c r="H26" s="21">
        <v>358</v>
      </c>
      <c r="I26" s="21">
        <v>136</v>
      </c>
      <c r="J26" s="21">
        <v>167</v>
      </c>
      <c r="K26" s="21">
        <v>30</v>
      </c>
      <c r="L26" s="21">
        <v>25</v>
      </c>
      <c r="M26" s="14">
        <f t="shared" si="0"/>
        <v>3.4682080924855488E-2</v>
      </c>
      <c r="N26" s="14">
        <f t="shared" si="0"/>
        <v>-6.2068965517241378E-2</v>
      </c>
      <c r="O26" s="14">
        <f t="shared" si="0"/>
        <v>0.31496062992125984</v>
      </c>
      <c r="P26" s="14">
        <f t="shared" si="0"/>
        <v>-0.1891891891891892</v>
      </c>
      <c r="Q26" s="14">
        <f t="shared" si="0"/>
        <v>-0.32432432432432434</v>
      </c>
    </row>
    <row r="27" spans="2:17" ht="20.100000000000001" customHeight="1" thickBot="1" x14ac:dyDescent="0.25">
      <c r="B27" s="8" t="s">
        <v>16</v>
      </c>
      <c r="C27" s="21">
        <v>76</v>
      </c>
      <c r="D27" s="21">
        <v>33</v>
      </c>
      <c r="E27" s="21">
        <v>20</v>
      </c>
      <c r="F27" s="21">
        <v>15</v>
      </c>
      <c r="G27" s="21">
        <v>8</v>
      </c>
      <c r="H27" s="21">
        <v>75</v>
      </c>
      <c r="I27" s="21">
        <v>48</v>
      </c>
      <c r="J27" s="21">
        <v>6</v>
      </c>
      <c r="K27" s="21">
        <v>16</v>
      </c>
      <c r="L27" s="21">
        <v>5</v>
      </c>
      <c r="M27" s="14">
        <f t="shared" si="0"/>
        <v>-1.3157894736842105E-2</v>
      </c>
      <c r="N27" s="14">
        <f t="shared" si="0"/>
        <v>0.45454545454545453</v>
      </c>
      <c r="O27" s="14">
        <f t="shared" si="0"/>
        <v>-0.7</v>
      </c>
      <c r="P27" s="14">
        <f t="shared" si="0"/>
        <v>6.6666666666666666E-2</v>
      </c>
      <c r="Q27" s="14">
        <f t="shared" si="0"/>
        <v>-0.375</v>
      </c>
    </row>
    <row r="28" spans="2:17" ht="20.100000000000001" customHeight="1" thickBot="1" x14ac:dyDescent="0.25">
      <c r="B28" s="9" t="s">
        <v>17</v>
      </c>
      <c r="C28" s="12">
        <f>SUM(C11:C27)</f>
        <v>8490</v>
      </c>
      <c r="D28" s="12">
        <f t="shared" ref="D28:G28" si="1">SUM(D11:D27)</f>
        <v>3888</v>
      </c>
      <c r="E28" s="12">
        <f t="shared" si="1"/>
        <v>2148</v>
      </c>
      <c r="F28" s="12">
        <f t="shared" si="1"/>
        <v>1706</v>
      </c>
      <c r="G28" s="12">
        <f t="shared" si="1"/>
        <v>748</v>
      </c>
      <c r="H28" s="12">
        <f>SUM(H11:H27)</f>
        <v>8363</v>
      </c>
      <c r="I28" s="12">
        <f t="shared" ref="I28:L28" si="2">SUM(I11:I27)</f>
        <v>3730</v>
      </c>
      <c r="J28" s="12">
        <f t="shared" si="2"/>
        <v>2248</v>
      </c>
      <c r="K28" s="12">
        <f t="shared" si="2"/>
        <v>1574</v>
      </c>
      <c r="L28" s="12">
        <f t="shared" si="2"/>
        <v>811</v>
      </c>
      <c r="M28" s="15">
        <f t="shared" si="0"/>
        <v>-1.4958775029446408E-2</v>
      </c>
      <c r="N28" s="15">
        <f t="shared" si="0"/>
        <v>-4.0637860082304529E-2</v>
      </c>
      <c r="O28" s="15">
        <f t="shared" si="0"/>
        <v>4.6554934823091247E-2</v>
      </c>
      <c r="P28" s="15">
        <f t="shared" si="0"/>
        <v>-7.737397420867527E-2</v>
      </c>
      <c r="Q28" s="15">
        <f t="shared" si="0"/>
        <v>8.4224598930481287E-2</v>
      </c>
    </row>
    <row r="29" spans="2:17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9:N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5.75" customWidth="1"/>
    <col min="4" max="4" width="14.125" bestFit="1" customWidth="1"/>
    <col min="5" max="5" width="16.5" customWidth="1"/>
    <col min="6" max="6" width="13.875" bestFit="1" customWidth="1"/>
    <col min="7" max="7" width="16" customWidth="1"/>
    <col min="8" max="8" width="14.125" bestFit="1" customWidth="1"/>
    <col min="9" max="9" width="16.125" customWidth="1"/>
    <col min="10" max="10" width="13.875" bestFit="1" customWidth="1"/>
    <col min="11" max="11" width="16.125" customWidth="1"/>
    <col min="12" max="12" width="14.125" bestFit="1" customWidth="1"/>
    <col min="13" max="13" width="16.125" customWidth="1"/>
    <col min="14" max="14" width="13.875" bestFit="1" customWidth="1"/>
    <col min="15" max="18" width="20.625" customWidth="1"/>
    <col min="19" max="19" width="11.875" customWidth="1"/>
  </cols>
  <sheetData>
    <row r="9" spans="2:14" ht="44.25" customHeight="1" thickBot="1" x14ac:dyDescent="0.25">
      <c r="C9" s="27" t="s">
        <v>119</v>
      </c>
      <c r="D9" s="28"/>
      <c r="E9" s="28"/>
      <c r="F9" s="28"/>
      <c r="G9" s="27" t="s">
        <v>120</v>
      </c>
      <c r="H9" s="28"/>
      <c r="I9" s="28"/>
      <c r="J9" s="28"/>
      <c r="K9" s="27" t="s">
        <v>122</v>
      </c>
      <c r="L9" s="28"/>
      <c r="M9" s="28"/>
      <c r="N9" s="28"/>
    </row>
    <row r="10" spans="2:14" ht="44.25" customHeight="1" thickBot="1" x14ac:dyDescent="0.25">
      <c r="C10" s="10" t="s">
        <v>54</v>
      </c>
      <c r="D10" s="10" t="s">
        <v>55</v>
      </c>
      <c r="E10" s="10" t="s">
        <v>56</v>
      </c>
      <c r="F10" s="10" t="s">
        <v>57</v>
      </c>
      <c r="G10" s="10" t="s">
        <v>54</v>
      </c>
      <c r="H10" s="10" t="s">
        <v>55</v>
      </c>
      <c r="I10" s="10" t="s">
        <v>56</v>
      </c>
      <c r="J10" s="10" t="s">
        <v>57</v>
      </c>
      <c r="K10" s="10" t="s">
        <v>54</v>
      </c>
      <c r="L10" s="10" t="s">
        <v>55</v>
      </c>
      <c r="M10" s="10" t="s">
        <v>56</v>
      </c>
      <c r="N10" s="10" t="s">
        <v>57</v>
      </c>
    </row>
    <row r="11" spans="2:14" ht="20.100000000000001" customHeight="1" thickBot="1" x14ac:dyDescent="0.25">
      <c r="B11" s="5" t="s">
        <v>0</v>
      </c>
      <c r="C11" s="11">
        <f>SUM(D11:E11)</f>
        <v>1174</v>
      </c>
      <c r="D11" s="21">
        <v>809</v>
      </c>
      <c r="E11" s="21">
        <v>365</v>
      </c>
      <c r="F11" s="21">
        <v>524</v>
      </c>
      <c r="G11" s="11">
        <f>SUM(H11:I11)</f>
        <v>1032</v>
      </c>
      <c r="H11" s="21">
        <v>685</v>
      </c>
      <c r="I11" s="21">
        <v>347</v>
      </c>
      <c r="J11" s="21">
        <v>596</v>
      </c>
      <c r="K11" s="14">
        <f>IF(C11=0,"-",(G11-C11)/C11)</f>
        <v>-0.12095400340715502</v>
      </c>
      <c r="L11" s="14">
        <f>IF(D11=0,"-",(H11-D11)/D11)</f>
        <v>-0.15327564894932014</v>
      </c>
      <c r="M11" s="14">
        <f>IF(E11=0,"-",(I11-E11)/E11)</f>
        <v>-4.9315068493150684E-2</v>
      </c>
      <c r="N11" s="14">
        <f>IF(F11=0,"-",(J11-F11)/F11)</f>
        <v>0.13740458015267176</v>
      </c>
    </row>
    <row r="12" spans="2:14" ht="20.100000000000001" customHeight="1" thickBot="1" x14ac:dyDescent="0.25">
      <c r="B12" s="6" t="s">
        <v>1</v>
      </c>
      <c r="C12" s="11">
        <f t="shared" ref="C12:C27" si="0">SUM(D12:E12)</f>
        <v>189</v>
      </c>
      <c r="D12" s="21">
        <v>123</v>
      </c>
      <c r="E12" s="21">
        <v>66</v>
      </c>
      <c r="F12" s="21">
        <v>50</v>
      </c>
      <c r="G12" s="11">
        <f t="shared" ref="G12:G27" si="1">SUM(H12:I12)</f>
        <v>191</v>
      </c>
      <c r="H12" s="21">
        <v>143</v>
      </c>
      <c r="I12" s="21">
        <v>48</v>
      </c>
      <c r="J12" s="21">
        <v>49</v>
      </c>
      <c r="K12" s="14">
        <f t="shared" ref="K12:N28" si="2">IF(C12=0,"-",(G12-C12)/C12)</f>
        <v>1.0582010582010581E-2</v>
      </c>
      <c r="L12" s="14">
        <f t="shared" si="2"/>
        <v>0.16260162601626016</v>
      </c>
      <c r="M12" s="14">
        <f t="shared" si="2"/>
        <v>-0.27272727272727271</v>
      </c>
      <c r="N12" s="14">
        <f t="shared" si="2"/>
        <v>-0.02</v>
      </c>
    </row>
    <row r="13" spans="2:14" ht="20.100000000000001" customHeight="1" thickBot="1" x14ac:dyDescent="0.25">
      <c r="B13" s="6" t="s">
        <v>2</v>
      </c>
      <c r="C13" s="11">
        <f t="shared" si="0"/>
        <v>147</v>
      </c>
      <c r="D13" s="21">
        <v>89</v>
      </c>
      <c r="E13" s="21">
        <v>58</v>
      </c>
      <c r="F13" s="21">
        <v>48</v>
      </c>
      <c r="G13" s="11">
        <f t="shared" si="1"/>
        <v>178</v>
      </c>
      <c r="H13" s="21">
        <v>109</v>
      </c>
      <c r="I13" s="21">
        <v>69</v>
      </c>
      <c r="J13" s="21">
        <v>46</v>
      </c>
      <c r="K13" s="14">
        <f t="shared" si="2"/>
        <v>0.21088435374149661</v>
      </c>
      <c r="L13" s="14">
        <f t="shared" si="2"/>
        <v>0.2247191011235955</v>
      </c>
      <c r="M13" s="14">
        <f t="shared" si="2"/>
        <v>0.18965517241379309</v>
      </c>
      <c r="N13" s="14">
        <f t="shared" si="2"/>
        <v>-4.1666666666666664E-2</v>
      </c>
    </row>
    <row r="14" spans="2:14" ht="20.100000000000001" customHeight="1" thickBot="1" x14ac:dyDescent="0.25">
      <c r="B14" s="6" t="s">
        <v>3</v>
      </c>
      <c r="C14" s="11">
        <f t="shared" si="0"/>
        <v>222</v>
      </c>
      <c r="D14" s="21">
        <v>178</v>
      </c>
      <c r="E14" s="21">
        <v>44</v>
      </c>
      <c r="F14" s="21">
        <v>57</v>
      </c>
      <c r="G14" s="11">
        <f t="shared" si="1"/>
        <v>167</v>
      </c>
      <c r="H14" s="21">
        <v>127</v>
      </c>
      <c r="I14" s="21">
        <v>40</v>
      </c>
      <c r="J14" s="21">
        <v>47</v>
      </c>
      <c r="K14" s="14">
        <f t="shared" si="2"/>
        <v>-0.24774774774774774</v>
      </c>
      <c r="L14" s="14">
        <f t="shared" si="2"/>
        <v>-0.28651685393258425</v>
      </c>
      <c r="M14" s="14">
        <f t="shared" si="2"/>
        <v>-9.0909090909090912E-2</v>
      </c>
      <c r="N14" s="14">
        <f t="shared" si="2"/>
        <v>-0.17543859649122806</v>
      </c>
    </row>
    <row r="15" spans="2:14" ht="20.100000000000001" customHeight="1" thickBot="1" x14ac:dyDescent="0.25">
      <c r="B15" s="6" t="s">
        <v>4</v>
      </c>
      <c r="C15" s="11">
        <f t="shared" si="0"/>
        <v>145</v>
      </c>
      <c r="D15" s="21">
        <v>87</v>
      </c>
      <c r="E15" s="21">
        <v>58</v>
      </c>
      <c r="F15" s="21">
        <v>82</v>
      </c>
      <c r="G15" s="11">
        <f t="shared" si="1"/>
        <v>153</v>
      </c>
      <c r="H15" s="21">
        <v>71</v>
      </c>
      <c r="I15" s="21">
        <v>82</v>
      </c>
      <c r="J15" s="21">
        <v>67</v>
      </c>
      <c r="K15" s="14">
        <f t="shared" si="2"/>
        <v>5.5172413793103448E-2</v>
      </c>
      <c r="L15" s="14">
        <f t="shared" si="2"/>
        <v>-0.18390804597701149</v>
      </c>
      <c r="M15" s="14">
        <f t="shared" si="2"/>
        <v>0.41379310344827586</v>
      </c>
      <c r="N15" s="14">
        <f t="shared" si="2"/>
        <v>-0.18292682926829268</v>
      </c>
    </row>
    <row r="16" spans="2:14" ht="20.100000000000001" customHeight="1" thickBot="1" x14ac:dyDescent="0.25">
      <c r="B16" s="6" t="s">
        <v>5</v>
      </c>
      <c r="C16" s="11">
        <f t="shared" si="0"/>
        <v>86</v>
      </c>
      <c r="D16" s="21">
        <v>64</v>
      </c>
      <c r="E16" s="21">
        <v>22</v>
      </c>
      <c r="F16" s="21">
        <v>21</v>
      </c>
      <c r="G16" s="11">
        <f t="shared" si="1"/>
        <v>74</v>
      </c>
      <c r="H16" s="21">
        <v>61</v>
      </c>
      <c r="I16" s="21">
        <v>13</v>
      </c>
      <c r="J16" s="21">
        <v>23</v>
      </c>
      <c r="K16" s="14">
        <f t="shared" si="2"/>
        <v>-0.13953488372093023</v>
      </c>
      <c r="L16" s="14">
        <f t="shared" si="2"/>
        <v>-4.6875E-2</v>
      </c>
      <c r="M16" s="14">
        <f t="shared" si="2"/>
        <v>-0.40909090909090912</v>
      </c>
      <c r="N16" s="14">
        <f t="shared" si="2"/>
        <v>9.5238095238095233E-2</v>
      </c>
    </row>
    <row r="17" spans="2:14" ht="20.100000000000001" customHeight="1" thickBot="1" x14ac:dyDescent="0.25">
      <c r="B17" s="6" t="s">
        <v>6</v>
      </c>
      <c r="C17" s="11">
        <f t="shared" si="0"/>
        <v>243</v>
      </c>
      <c r="D17" s="21">
        <v>177</v>
      </c>
      <c r="E17" s="21">
        <v>66</v>
      </c>
      <c r="F17" s="21">
        <v>80</v>
      </c>
      <c r="G17" s="11">
        <f t="shared" si="1"/>
        <v>252</v>
      </c>
      <c r="H17" s="21">
        <v>192</v>
      </c>
      <c r="I17" s="21">
        <v>60</v>
      </c>
      <c r="J17" s="21">
        <v>83</v>
      </c>
      <c r="K17" s="14">
        <f t="shared" si="2"/>
        <v>3.7037037037037035E-2</v>
      </c>
      <c r="L17" s="14">
        <f t="shared" si="2"/>
        <v>8.4745762711864403E-2</v>
      </c>
      <c r="M17" s="14">
        <f t="shared" si="2"/>
        <v>-9.0909090909090912E-2</v>
      </c>
      <c r="N17" s="14">
        <f t="shared" si="2"/>
        <v>3.7499999999999999E-2</v>
      </c>
    </row>
    <row r="18" spans="2:14" ht="20.100000000000001" customHeight="1" thickBot="1" x14ac:dyDescent="0.25">
      <c r="B18" s="6" t="s">
        <v>7</v>
      </c>
      <c r="C18" s="11">
        <f t="shared" si="0"/>
        <v>212</v>
      </c>
      <c r="D18" s="21">
        <v>143</v>
      </c>
      <c r="E18" s="21">
        <v>69</v>
      </c>
      <c r="F18" s="21">
        <v>112</v>
      </c>
      <c r="G18" s="11">
        <f t="shared" si="1"/>
        <v>165</v>
      </c>
      <c r="H18" s="21">
        <v>95</v>
      </c>
      <c r="I18" s="21">
        <v>70</v>
      </c>
      <c r="J18" s="21">
        <v>81</v>
      </c>
      <c r="K18" s="14">
        <f t="shared" si="2"/>
        <v>-0.22169811320754718</v>
      </c>
      <c r="L18" s="14">
        <f t="shared" si="2"/>
        <v>-0.33566433566433568</v>
      </c>
      <c r="M18" s="14">
        <f t="shared" si="2"/>
        <v>1.4492753623188406E-2</v>
      </c>
      <c r="N18" s="14">
        <f t="shared" si="2"/>
        <v>-0.2767857142857143</v>
      </c>
    </row>
    <row r="19" spans="2:14" ht="20.100000000000001" customHeight="1" thickBot="1" x14ac:dyDescent="0.25">
      <c r="B19" s="6" t="s">
        <v>8</v>
      </c>
      <c r="C19" s="11">
        <f t="shared" si="0"/>
        <v>943</v>
      </c>
      <c r="D19" s="21">
        <v>614</v>
      </c>
      <c r="E19" s="21">
        <v>329</v>
      </c>
      <c r="F19" s="21">
        <v>477</v>
      </c>
      <c r="G19" s="11">
        <f t="shared" si="1"/>
        <v>927</v>
      </c>
      <c r="H19" s="21">
        <v>506</v>
      </c>
      <c r="I19" s="21">
        <v>421</v>
      </c>
      <c r="J19" s="21">
        <v>526</v>
      </c>
      <c r="K19" s="14">
        <f t="shared" si="2"/>
        <v>-1.6967126193001062E-2</v>
      </c>
      <c r="L19" s="14">
        <f t="shared" si="2"/>
        <v>-0.1758957654723127</v>
      </c>
      <c r="M19" s="14">
        <f t="shared" si="2"/>
        <v>0.2796352583586626</v>
      </c>
      <c r="N19" s="14">
        <f t="shared" si="2"/>
        <v>0.10272536687631027</v>
      </c>
    </row>
    <row r="20" spans="2:14" ht="20.100000000000001" customHeight="1" thickBot="1" x14ac:dyDescent="0.25">
      <c r="B20" s="6" t="s">
        <v>9</v>
      </c>
      <c r="C20" s="11">
        <f t="shared" si="0"/>
        <v>747</v>
      </c>
      <c r="D20" s="21">
        <v>486</v>
      </c>
      <c r="E20" s="21">
        <v>261</v>
      </c>
      <c r="F20" s="21">
        <v>263</v>
      </c>
      <c r="G20" s="11">
        <f t="shared" si="1"/>
        <v>761</v>
      </c>
      <c r="H20" s="21">
        <v>462</v>
      </c>
      <c r="I20" s="21">
        <v>299</v>
      </c>
      <c r="J20" s="21">
        <v>263</v>
      </c>
      <c r="K20" s="14">
        <f t="shared" si="2"/>
        <v>1.8741633199464525E-2</v>
      </c>
      <c r="L20" s="14">
        <f t="shared" si="2"/>
        <v>-4.9382716049382713E-2</v>
      </c>
      <c r="M20" s="14">
        <f t="shared" si="2"/>
        <v>0.14559386973180077</v>
      </c>
      <c r="N20" s="14">
        <f t="shared" si="2"/>
        <v>0</v>
      </c>
    </row>
    <row r="21" spans="2:14" ht="20.100000000000001" customHeight="1" thickBot="1" x14ac:dyDescent="0.25">
      <c r="B21" s="6" t="s">
        <v>10</v>
      </c>
      <c r="C21" s="11">
        <f t="shared" si="0"/>
        <v>103</v>
      </c>
      <c r="D21" s="21">
        <v>78</v>
      </c>
      <c r="E21" s="21">
        <v>25</v>
      </c>
      <c r="F21" s="21">
        <v>12</v>
      </c>
      <c r="G21" s="11">
        <f t="shared" si="1"/>
        <v>143</v>
      </c>
      <c r="H21" s="21">
        <v>117</v>
      </c>
      <c r="I21" s="21">
        <v>26</v>
      </c>
      <c r="J21" s="21">
        <v>15</v>
      </c>
      <c r="K21" s="14">
        <f t="shared" si="2"/>
        <v>0.38834951456310679</v>
      </c>
      <c r="L21" s="14">
        <f t="shared" si="2"/>
        <v>0.5</v>
      </c>
      <c r="M21" s="14">
        <f t="shared" si="2"/>
        <v>0.04</v>
      </c>
      <c r="N21" s="14">
        <f t="shared" si="2"/>
        <v>0.25</v>
      </c>
    </row>
    <row r="22" spans="2:14" ht="20.100000000000001" customHeight="1" thickBot="1" x14ac:dyDescent="0.25">
      <c r="B22" s="6" t="s">
        <v>11</v>
      </c>
      <c r="C22" s="11">
        <f t="shared" si="0"/>
        <v>271</v>
      </c>
      <c r="D22" s="21">
        <v>153</v>
      </c>
      <c r="E22" s="21">
        <v>118</v>
      </c>
      <c r="F22" s="21">
        <v>89</v>
      </c>
      <c r="G22" s="11">
        <f t="shared" si="1"/>
        <v>274</v>
      </c>
      <c r="H22" s="21">
        <v>200</v>
      </c>
      <c r="I22" s="21">
        <v>74</v>
      </c>
      <c r="J22" s="21">
        <v>61</v>
      </c>
      <c r="K22" s="14">
        <f t="shared" si="2"/>
        <v>1.107011070110701E-2</v>
      </c>
      <c r="L22" s="14">
        <f t="shared" si="2"/>
        <v>0.30718954248366015</v>
      </c>
      <c r="M22" s="14">
        <f t="shared" si="2"/>
        <v>-0.3728813559322034</v>
      </c>
      <c r="N22" s="14">
        <f t="shared" si="2"/>
        <v>-0.3146067415730337</v>
      </c>
    </row>
    <row r="23" spans="2:14" ht="20.100000000000001" customHeight="1" thickBot="1" x14ac:dyDescent="0.25">
      <c r="B23" s="6" t="s">
        <v>12</v>
      </c>
      <c r="C23" s="11">
        <f t="shared" si="0"/>
        <v>954</v>
      </c>
      <c r="D23" s="21">
        <v>637</v>
      </c>
      <c r="E23" s="21">
        <v>317</v>
      </c>
      <c r="F23" s="21">
        <v>313</v>
      </c>
      <c r="G23" s="11">
        <f t="shared" si="1"/>
        <v>983</v>
      </c>
      <c r="H23" s="21">
        <v>677</v>
      </c>
      <c r="I23" s="21">
        <v>306</v>
      </c>
      <c r="J23" s="21">
        <v>331</v>
      </c>
      <c r="K23" s="14">
        <f t="shared" si="2"/>
        <v>3.0398322851153039E-2</v>
      </c>
      <c r="L23" s="14">
        <f t="shared" si="2"/>
        <v>6.2794348508634218E-2</v>
      </c>
      <c r="M23" s="14">
        <f t="shared" si="2"/>
        <v>-3.4700315457413249E-2</v>
      </c>
      <c r="N23" s="14">
        <f t="shared" si="2"/>
        <v>5.7507987220447282E-2</v>
      </c>
    </row>
    <row r="24" spans="2:14" ht="20.100000000000001" customHeight="1" thickBot="1" x14ac:dyDescent="0.25">
      <c r="B24" s="6" t="s">
        <v>13</v>
      </c>
      <c r="C24" s="11">
        <f t="shared" si="0"/>
        <v>120</v>
      </c>
      <c r="D24" s="21">
        <v>99</v>
      </c>
      <c r="E24" s="21">
        <v>21</v>
      </c>
      <c r="F24" s="21">
        <v>33</v>
      </c>
      <c r="G24" s="11">
        <f t="shared" si="1"/>
        <v>122</v>
      </c>
      <c r="H24" s="21">
        <v>101</v>
      </c>
      <c r="I24" s="21">
        <v>21</v>
      </c>
      <c r="J24" s="21">
        <v>34</v>
      </c>
      <c r="K24" s="14">
        <f t="shared" si="2"/>
        <v>1.6666666666666666E-2</v>
      </c>
      <c r="L24" s="14">
        <f t="shared" si="2"/>
        <v>2.0202020202020204E-2</v>
      </c>
      <c r="M24" s="14">
        <f t="shared" si="2"/>
        <v>0</v>
      </c>
      <c r="N24" s="14">
        <f t="shared" si="2"/>
        <v>3.0303030303030304E-2</v>
      </c>
    </row>
    <row r="25" spans="2:14" ht="20.100000000000001" customHeight="1" thickBot="1" x14ac:dyDescent="0.25">
      <c r="B25" s="6" t="s">
        <v>14</v>
      </c>
      <c r="C25" s="11">
        <f t="shared" si="0"/>
        <v>94</v>
      </c>
      <c r="D25" s="21">
        <v>83</v>
      </c>
      <c r="E25" s="21">
        <v>11</v>
      </c>
      <c r="F25" s="21">
        <v>24</v>
      </c>
      <c r="G25" s="11">
        <f t="shared" si="1"/>
        <v>155</v>
      </c>
      <c r="H25" s="21">
        <v>138</v>
      </c>
      <c r="I25" s="21">
        <v>17</v>
      </c>
      <c r="J25" s="21">
        <v>32</v>
      </c>
      <c r="K25" s="14">
        <f t="shared" si="2"/>
        <v>0.64893617021276595</v>
      </c>
      <c r="L25" s="14">
        <f t="shared" si="2"/>
        <v>0.66265060240963858</v>
      </c>
      <c r="M25" s="14">
        <f t="shared" si="2"/>
        <v>0.54545454545454541</v>
      </c>
      <c r="N25" s="14">
        <f t="shared" si="2"/>
        <v>0.33333333333333331</v>
      </c>
    </row>
    <row r="26" spans="2:14" ht="20.100000000000001" customHeight="1" thickBot="1" x14ac:dyDescent="0.25">
      <c r="B26" s="7" t="s">
        <v>15</v>
      </c>
      <c r="C26" s="11">
        <f t="shared" si="0"/>
        <v>268</v>
      </c>
      <c r="D26" s="21">
        <v>189</v>
      </c>
      <c r="E26" s="21">
        <v>79</v>
      </c>
      <c r="F26" s="21">
        <v>69</v>
      </c>
      <c r="G26" s="11">
        <f t="shared" si="1"/>
        <v>300</v>
      </c>
      <c r="H26" s="21">
        <v>212</v>
      </c>
      <c r="I26" s="21">
        <v>88</v>
      </c>
      <c r="J26" s="21">
        <v>53</v>
      </c>
      <c r="K26" s="14">
        <f t="shared" si="2"/>
        <v>0.11940298507462686</v>
      </c>
      <c r="L26" s="14">
        <f t="shared" si="2"/>
        <v>0.12169312169312169</v>
      </c>
      <c r="M26" s="14">
        <f t="shared" si="2"/>
        <v>0.11392405063291139</v>
      </c>
      <c r="N26" s="14">
        <f t="shared" si="2"/>
        <v>-0.2318840579710145</v>
      </c>
    </row>
    <row r="27" spans="2:14" ht="20.100000000000001" customHeight="1" thickBot="1" x14ac:dyDescent="0.25">
      <c r="B27" s="8" t="s">
        <v>16</v>
      </c>
      <c r="C27" s="11">
        <f t="shared" si="0"/>
        <v>53</v>
      </c>
      <c r="D27" s="21">
        <v>51</v>
      </c>
      <c r="E27" s="21">
        <v>2</v>
      </c>
      <c r="F27" s="21">
        <v>23</v>
      </c>
      <c r="G27" s="11">
        <f t="shared" si="1"/>
        <v>54</v>
      </c>
      <c r="H27" s="21">
        <v>52</v>
      </c>
      <c r="I27" s="21">
        <v>2</v>
      </c>
      <c r="J27" s="21">
        <v>21</v>
      </c>
      <c r="K27" s="14">
        <f t="shared" si="2"/>
        <v>1.8867924528301886E-2</v>
      </c>
      <c r="L27" s="14">
        <f t="shared" si="2"/>
        <v>1.9607843137254902E-2</v>
      </c>
      <c r="M27" s="14">
        <f t="shared" si="2"/>
        <v>0</v>
      </c>
      <c r="N27" s="14">
        <f t="shared" si="2"/>
        <v>-8.6956521739130432E-2</v>
      </c>
    </row>
    <row r="28" spans="2:14" ht="20.100000000000001" customHeight="1" thickBot="1" x14ac:dyDescent="0.25">
      <c r="B28" s="9" t="s">
        <v>17</v>
      </c>
      <c r="C28" s="12">
        <f>SUM(C11:C27)</f>
        <v>5971</v>
      </c>
      <c r="D28" s="12">
        <f t="shared" ref="D28:F28" si="3">SUM(D11:D27)</f>
        <v>4060</v>
      </c>
      <c r="E28" s="12">
        <f t="shared" si="3"/>
        <v>1911</v>
      </c>
      <c r="F28" s="12">
        <f t="shared" si="3"/>
        <v>2277</v>
      </c>
      <c r="G28" s="12">
        <f>SUM(G11:G27)</f>
        <v>5931</v>
      </c>
      <c r="H28" s="12">
        <f>SUM(H11:H27)</f>
        <v>3948</v>
      </c>
      <c r="I28" s="12">
        <f t="shared" ref="I28:J28" si="4">SUM(I11:I27)</f>
        <v>1983</v>
      </c>
      <c r="J28" s="12">
        <f t="shared" si="4"/>
        <v>2328</v>
      </c>
      <c r="K28" s="15">
        <f t="shared" si="2"/>
        <v>-6.6990453860324905E-3</v>
      </c>
      <c r="L28" s="15">
        <f t="shared" si="2"/>
        <v>-2.7586206896551724E-2</v>
      </c>
      <c r="M28" s="15">
        <f t="shared" si="2"/>
        <v>3.7676609105180531E-2</v>
      </c>
      <c r="N28" s="15">
        <f t="shared" si="2"/>
        <v>2.2397891963109356E-2</v>
      </c>
    </row>
    <row r="29" spans="2:14" x14ac:dyDescent="0.2">
      <c r="D29" s="20"/>
      <c r="E29" s="20"/>
      <c r="F29" s="20"/>
    </row>
  </sheetData>
  <mergeCells count="3">
    <mergeCell ref="C9:F9"/>
    <mergeCell ref="G9:J9"/>
    <mergeCell ref="K9:N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9:N51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8" width="14.25" customWidth="1"/>
    <col min="9" max="9" width="15.625" customWidth="1"/>
    <col min="10" max="10" width="11.375" bestFit="1" customWidth="1"/>
    <col min="11" max="11" width="13.125" bestFit="1" customWidth="1"/>
    <col min="12" max="12" width="15.625" customWidth="1"/>
    <col min="13" max="13" width="11.375" bestFit="1" customWidth="1"/>
    <col min="14" max="14" width="13.125" bestFit="1" customWidth="1"/>
    <col min="15" max="18" width="20.625" customWidth="1"/>
    <col min="19" max="19" width="11.875" customWidth="1"/>
  </cols>
  <sheetData>
    <row r="9" spans="2:14" ht="44.25" customHeight="1" thickBot="1" x14ac:dyDescent="0.25">
      <c r="C9" s="27" t="s">
        <v>123</v>
      </c>
      <c r="D9" s="28"/>
      <c r="E9" s="28"/>
      <c r="F9" s="27" t="s">
        <v>124</v>
      </c>
      <c r="G9" s="28"/>
      <c r="H9" s="28"/>
      <c r="I9" s="27" t="s">
        <v>125</v>
      </c>
      <c r="J9" s="28"/>
      <c r="K9" s="28"/>
      <c r="L9" s="27" t="s">
        <v>126</v>
      </c>
      <c r="M9" s="28"/>
      <c r="N9" s="28"/>
    </row>
    <row r="10" spans="2:14" ht="44.25" customHeight="1" thickBot="1" x14ac:dyDescent="0.25">
      <c r="C10" s="10" t="s">
        <v>58</v>
      </c>
      <c r="D10" s="10" t="s">
        <v>59</v>
      </c>
      <c r="E10" s="10" t="s">
        <v>60</v>
      </c>
      <c r="F10" s="10" t="s">
        <v>61</v>
      </c>
      <c r="G10" s="10" t="s">
        <v>59</v>
      </c>
      <c r="H10" s="10" t="s">
        <v>60</v>
      </c>
      <c r="I10" s="10" t="s">
        <v>58</v>
      </c>
      <c r="J10" s="10" t="s">
        <v>59</v>
      </c>
      <c r="K10" s="10" t="s">
        <v>60</v>
      </c>
      <c r="L10" s="10" t="s">
        <v>61</v>
      </c>
      <c r="M10" s="10" t="s">
        <v>59</v>
      </c>
      <c r="N10" s="10" t="s">
        <v>60</v>
      </c>
    </row>
    <row r="11" spans="2:14" ht="20.100000000000001" customHeight="1" thickBot="1" x14ac:dyDescent="0.25">
      <c r="B11" s="5" t="s">
        <v>0</v>
      </c>
      <c r="C11" s="22">
        <v>30</v>
      </c>
      <c r="D11" s="22">
        <v>28</v>
      </c>
      <c r="E11" s="22">
        <v>2</v>
      </c>
      <c r="F11" s="22">
        <v>6</v>
      </c>
      <c r="G11" s="22">
        <v>5</v>
      </c>
      <c r="H11" s="22">
        <v>1</v>
      </c>
      <c r="I11" s="22">
        <v>31</v>
      </c>
      <c r="J11" s="22">
        <v>26</v>
      </c>
      <c r="K11" s="22">
        <v>5</v>
      </c>
      <c r="L11" s="22">
        <v>1</v>
      </c>
      <c r="M11" s="22">
        <v>0</v>
      </c>
      <c r="N11" s="22">
        <v>1</v>
      </c>
    </row>
    <row r="12" spans="2:14" ht="20.100000000000001" customHeight="1" thickBot="1" x14ac:dyDescent="0.25">
      <c r="B12" s="6" t="s">
        <v>1</v>
      </c>
      <c r="C12" s="22">
        <v>2</v>
      </c>
      <c r="D12" s="22">
        <v>2</v>
      </c>
      <c r="E12" s="22">
        <v>0</v>
      </c>
      <c r="F12" s="22">
        <v>0</v>
      </c>
      <c r="G12" s="22">
        <v>0</v>
      </c>
      <c r="H12" s="22">
        <v>0</v>
      </c>
      <c r="I12" s="22">
        <v>4</v>
      </c>
      <c r="J12" s="22">
        <v>3</v>
      </c>
      <c r="K12" s="22">
        <v>1</v>
      </c>
      <c r="L12" s="22">
        <v>0</v>
      </c>
      <c r="M12" s="22">
        <v>0</v>
      </c>
      <c r="N12" s="22">
        <v>0</v>
      </c>
    </row>
    <row r="13" spans="2:14" ht="20.100000000000001" customHeight="1" thickBot="1" x14ac:dyDescent="0.25">
      <c r="B13" s="6" t="s">
        <v>2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2</v>
      </c>
      <c r="J13" s="22">
        <v>1</v>
      </c>
      <c r="K13" s="22">
        <v>1</v>
      </c>
      <c r="L13" s="22">
        <v>0</v>
      </c>
      <c r="M13" s="22">
        <v>0</v>
      </c>
      <c r="N13" s="22">
        <v>0</v>
      </c>
    </row>
    <row r="14" spans="2:14" ht="20.100000000000001" customHeight="1" thickBot="1" x14ac:dyDescent="0.25">
      <c r="B14" s="6" t="s">
        <v>3</v>
      </c>
      <c r="C14" s="22">
        <v>3</v>
      </c>
      <c r="D14" s="22">
        <v>3</v>
      </c>
      <c r="E14" s="22">
        <v>0</v>
      </c>
      <c r="F14" s="22">
        <v>0</v>
      </c>
      <c r="G14" s="22">
        <v>0</v>
      </c>
      <c r="H14" s="22">
        <v>0</v>
      </c>
      <c r="I14" s="22">
        <v>7</v>
      </c>
      <c r="J14" s="22">
        <v>4</v>
      </c>
      <c r="K14" s="22">
        <v>3</v>
      </c>
      <c r="L14" s="22">
        <v>0</v>
      </c>
      <c r="M14" s="22">
        <v>0</v>
      </c>
      <c r="N14" s="22">
        <v>0</v>
      </c>
    </row>
    <row r="15" spans="2:14" ht="20.100000000000001" customHeight="1" thickBot="1" x14ac:dyDescent="0.25">
      <c r="B15" s="6" t="s">
        <v>4</v>
      </c>
      <c r="C15" s="22">
        <v>11</v>
      </c>
      <c r="D15" s="22">
        <v>8</v>
      </c>
      <c r="E15" s="22">
        <v>3</v>
      </c>
      <c r="F15" s="22">
        <v>0</v>
      </c>
      <c r="G15" s="22">
        <v>0</v>
      </c>
      <c r="H15" s="22">
        <v>0</v>
      </c>
      <c r="I15" s="22">
        <v>10</v>
      </c>
      <c r="J15" s="22">
        <v>10</v>
      </c>
      <c r="K15" s="22">
        <v>0</v>
      </c>
      <c r="L15" s="22">
        <v>0</v>
      </c>
      <c r="M15" s="22">
        <v>0</v>
      </c>
      <c r="N15" s="22">
        <v>0</v>
      </c>
    </row>
    <row r="16" spans="2:14" ht="20.100000000000001" customHeight="1" thickBot="1" x14ac:dyDescent="0.25">
      <c r="B16" s="6" t="s">
        <v>5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1</v>
      </c>
      <c r="J16" s="22">
        <v>1</v>
      </c>
      <c r="K16" s="22">
        <v>0</v>
      </c>
      <c r="L16" s="22">
        <v>1</v>
      </c>
      <c r="M16" s="22">
        <v>1</v>
      </c>
      <c r="N16" s="22">
        <v>0</v>
      </c>
    </row>
    <row r="17" spans="2:14" ht="20.100000000000001" customHeight="1" thickBot="1" x14ac:dyDescent="0.25">
      <c r="B17" s="6" t="s">
        <v>6</v>
      </c>
      <c r="C17" s="22">
        <v>3</v>
      </c>
      <c r="D17" s="22">
        <v>3</v>
      </c>
      <c r="E17" s="22">
        <v>0</v>
      </c>
      <c r="F17" s="22">
        <v>1</v>
      </c>
      <c r="G17" s="22">
        <v>1</v>
      </c>
      <c r="H17" s="22">
        <v>0</v>
      </c>
      <c r="I17" s="22">
        <v>7</v>
      </c>
      <c r="J17" s="22">
        <v>6</v>
      </c>
      <c r="K17" s="22">
        <v>1</v>
      </c>
      <c r="L17" s="22">
        <v>0</v>
      </c>
      <c r="M17" s="22">
        <v>0</v>
      </c>
      <c r="N17" s="22">
        <v>0</v>
      </c>
    </row>
    <row r="18" spans="2:14" ht="20.100000000000001" customHeight="1" thickBot="1" x14ac:dyDescent="0.25">
      <c r="B18" s="6" t="s">
        <v>7</v>
      </c>
      <c r="C18" s="22">
        <v>3</v>
      </c>
      <c r="D18" s="22">
        <v>2</v>
      </c>
      <c r="E18" s="22">
        <v>1</v>
      </c>
      <c r="F18" s="22">
        <v>0</v>
      </c>
      <c r="G18" s="22">
        <v>0</v>
      </c>
      <c r="H18" s="22">
        <v>0</v>
      </c>
      <c r="I18" s="22">
        <v>7</v>
      </c>
      <c r="J18" s="22">
        <v>7</v>
      </c>
      <c r="K18" s="22">
        <v>0</v>
      </c>
      <c r="L18" s="22">
        <v>1</v>
      </c>
      <c r="M18" s="22">
        <v>1</v>
      </c>
      <c r="N18" s="22">
        <v>0</v>
      </c>
    </row>
    <row r="19" spans="2:14" ht="20.100000000000001" customHeight="1" thickBot="1" x14ac:dyDescent="0.25">
      <c r="B19" s="6" t="s">
        <v>8</v>
      </c>
      <c r="C19" s="22">
        <v>10</v>
      </c>
      <c r="D19" s="22">
        <v>8</v>
      </c>
      <c r="E19" s="22">
        <v>2</v>
      </c>
      <c r="F19" s="22">
        <v>0</v>
      </c>
      <c r="G19" s="22">
        <v>0</v>
      </c>
      <c r="H19" s="22">
        <v>0</v>
      </c>
      <c r="I19" s="22">
        <v>8</v>
      </c>
      <c r="J19" s="22">
        <v>4</v>
      </c>
      <c r="K19" s="22">
        <v>4</v>
      </c>
      <c r="L19" s="22">
        <v>1</v>
      </c>
      <c r="M19" s="22">
        <v>1</v>
      </c>
      <c r="N19" s="22">
        <v>0</v>
      </c>
    </row>
    <row r="20" spans="2:14" ht="20.100000000000001" customHeight="1" thickBot="1" x14ac:dyDescent="0.25">
      <c r="B20" s="6" t="s">
        <v>9</v>
      </c>
      <c r="C20" s="22">
        <v>20</v>
      </c>
      <c r="D20" s="22">
        <v>20</v>
      </c>
      <c r="E20" s="22">
        <v>0</v>
      </c>
      <c r="F20" s="22">
        <v>0</v>
      </c>
      <c r="G20" s="22">
        <v>0</v>
      </c>
      <c r="H20" s="22">
        <v>0</v>
      </c>
      <c r="I20" s="22">
        <v>15</v>
      </c>
      <c r="J20" s="22">
        <v>13</v>
      </c>
      <c r="K20" s="22">
        <v>2</v>
      </c>
      <c r="L20" s="22">
        <v>1</v>
      </c>
      <c r="M20" s="22">
        <v>1</v>
      </c>
      <c r="N20" s="22">
        <v>0</v>
      </c>
    </row>
    <row r="21" spans="2:14" ht="20.100000000000001" customHeight="1" thickBot="1" x14ac:dyDescent="0.25">
      <c r="B21" s="6" t="s">
        <v>10</v>
      </c>
      <c r="C21" s="22">
        <v>8</v>
      </c>
      <c r="D21" s="22">
        <v>8</v>
      </c>
      <c r="E21" s="22">
        <v>0</v>
      </c>
      <c r="F21" s="22">
        <v>0</v>
      </c>
      <c r="G21" s="22">
        <v>0</v>
      </c>
      <c r="H21" s="22">
        <v>0</v>
      </c>
      <c r="I21" s="22">
        <v>1</v>
      </c>
      <c r="J21" s="22">
        <v>0</v>
      </c>
      <c r="K21" s="22">
        <v>1</v>
      </c>
      <c r="L21" s="22">
        <v>0</v>
      </c>
      <c r="M21" s="22">
        <v>0</v>
      </c>
      <c r="N21" s="22">
        <v>0</v>
      </c>
    </row>
    <row r="22" spans="2:14" ht="20.100000000000001" customHeight="1" thickBot="1" x14ac:dyDescent="0.25">
      <c r="B22" s="6" t="s">
        <v>11</v>
      </c>
      <c r="C22" s="22">
        <v>6</v>
      </c>
      <c r="D22" s="22">
        <v>4</v>
      </c>
      <c r="E22" s="22">
        <v>2</v>
      </c>
      <c r="F22" s="22">
        <v>1</v>
      </c>
      <c r="G22" s="22">
        <v>1</v>
      </c>
      <c r="H22" s="22">
        <v>0</v>
      </c>
      <c r="I22" s="22">
        <v>4</v>
      </c>
      <c r="J22" s="22">
        <v>4</v>
      </c>
      <c r="K22" s="22">
        <v>0</v>
      </c>
      <c r="L22" s="22">
        <v>2</v>
      </c>
      <c r="M22" s="22">
        <v>2</v>
      </c>
      <c r="N22" s="22">
        <v>0</v>
      </c>
    </row>
    <row r="23" spans="2:14" ht="20.100000000000001" customHeight="1" thickBot="1" x14ac:dyDescent="0.25">
      <c r="B23" s="6" t="s">
        <v>12</v>
      </c>
      <c r="C23" s="22">
        <v>7</v>
      </c>
      <c r="D23" s="22">
        <v>4</v>
      </c>
      <c r="E23" s="22">
        <v>3</v>
      </c>
      <c r="F23" s="22">
        <v>2</v>
      </c>
      <c r="G23" s="22">
        <v>1</v>
      </c>
      <c r="H23" s="22">
        <v>1</v>
      </c>
      <c r="I23" s="22">
        <v>6</v>
      </c>
      <c r="J23" s="22">
        <v>5</v>
      </c>
      <c r="K23" s="22">
        <v>1</v>
      </c>
      <c r="L23" s="22">
        <v>3</v>
      </c>
      <c r="M23" s="22">
        <v>2</v>
      </c>
      <c r="N23" s="22">
        <v>1</v>
      </c>
    </row>
    <row r="24" spans="2:14" ht="20.100000000000001" customHeight="1" thickBot="1" x14ac:dyDescent="0.25">
      <c r="B24" s="6" t="s">
        <v>13</v>
      </c>
      <c r="C24" s="22">
        <v>8</v>
      </c>
      <c r="D24" s="22">
        <v>7</v>
      </c>
      <c r="E24" s="22">
        <v>1</v>
      </c>
      <c r="F24" s="22">
        <v>0</v>
      </c>
      <c r="G24" s="22">
        <v>0</v>
      </c>
      <c r="H24" s="22">
        <v>0</v>
      </c>
      <c r="I24" s="22">
        <v>3</v>
      </c>
      <c r="J24" s="22">
        <v>3</v>
      </c>
      <c r="K24" s="22">
        <v>0</v>
      </c>
      <c r="L24" s="22">
        <v>0</v>
      </c>
      <c r="M24" s="22">
        <v>0</v>
      </c>
      <c r="N24" s="22">
        <v>0</v>
      </c>
    </row>
    <row r="25" spans="2:14" ht="20.100000000000001" customHeight="1" thickBot="1" x14ac:dyDescent="0.25">
      <c r="B25" s="6" t="s">
        <v>14</v>
      </c>
      <c r="C25" s="22">
        <v>2</v>
      </c>
      <c r="D25" s="22">
        <v>2</v>
      </c>
      <c r="E25" s="22">
        <v>0</v>
      </c>
      <c r="F25" s="22">
        <v>0</v>
      </c>
      <c r="G25" s="22">
        <v>0</v>
      </c>
      <c r="H25" s="22">
        <v>0</v>
      </c>
      <c r="I25" s="22">
        <v>1</v>
      </c>
      <c r="J25" s="22">
        <v>1</v>
      </c>
      <c r="K25" s="22">
        <v>0</v>
      </c>
      <c r="L25" s="22">
        <v>0</v>
      </c>
      <c r="M25" s="22">
        <v>0</v>
      </c>
      <c r="N25" s="22">
        <v>0</v>
      </c>
    </row>
    <row r="26" spans="2:14" ht="20.100000000000001" customHeight="1" thickBot="1" x14ac:dyDescent="0.25">
      <c r="B26" s="7" t="s">
        <v>15</v>
      </c>
      <c r="C26" s="22">
        <v>4</v>
      </c>
      <c r="D26" s="22">
        <v>4</v>
      </c>
      <c r="E26" s="22">
        <v>0</v>
      </c>
      <c r="F26" s="22">
        <v>0</v>
      </c>
      <c r="G26" s="22">
        <v>0</v>
      </c>
      <c r="H26" s="22">
        <v>0</v>
      </c>
      <c r="I26" s="22">
        <v>5</v>
      </c>
      <c r="J26" s="22">
        <v>3</v>
      </c>
      <c r="K26" s="22">
        <v>2</v>
      </c>
      <c r="L26" s="22">
        <v>1</v>
      </c>
      <c r="M26" s="22">
        <v>1</v>
      </c>
      <c r="N26" s="22">
        <v>0</v>
      </c>
    </row>
    <row r="27" spans="2:14" ht="20.100000000000001" customHeight="1" thickBot="1" x14ac:dyDescent="0.25">
      <c r="B27" s="8" t="s">
        <v>16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2</v>
      </c>
      <c r="J27" s="22">
        <v>2</v>
      </c>
      <c r="K27" s="22">
        <v>0</v>
      </c>
      <c r="L27" s="22">
        <v>0</v>
      </c>
      <c r="M27" s="22">
        <v>0</v>
      </c>
      <c r="N27" s="22">
        <v>0</v>
      </c>
    </row>
    <row r="28" spans="2:14" ht="20.100000000000001" customHeight="1" thickBot="1" x14ac:dyDescent="0.25">
      <c r="B28" s="9" t="s">
        <v>17</v>
      </c>
      <c r="C28" s="12">
        <f>SUM(C11:C27)</f>
        <v>117</v>
      </c>
      <c r="D28" s="12">
        <f t="shared" ref="D28:N28" si="0">SUM(D11:D27)</f>
        <v>103</v>
      </c>
      <c r="E28" s="12">
        <f t="shared" si="0"/>
        <v>14</v>
      </c>
      <c r="F28" s="12">
        <f t="shared" si="0"/>
        <v>10</v>
      </c>
      <c r="G28" s="12">
        <f t="shared" si="0"/>
        <v>8</v>
      </c>
      <c r="H28" s="12">
        <f t="shared" si="0"/>
        <v>2</v>
      </c>
      <c r="I28" s="12">
        <f t="shared" si="0"/>
        <v>114</v>
      </c>
      <c r="J28" s="12">
        <f t="shared" si="0"/>
        <v>93</v>
      </c>
      <c r="K28" s="12">
        <f t="shared" si="0"/>
        <v>21</v>
      </c>
      <c r="L28" s="12">
        <f t="shared" si="0"/>
        <v>11</v>
      </c>
      <c r="M28" s="12">
        <f t="shared" si="0"/>
        <v>9</v>
      </c>
      <c r="N28" s="12">
        <f t="shared" si="0"/>
        <v>2</v>
      </c>
    </row>
    <row r="29" spans="2:14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2" spans="2:14" ht="62.25" customHeight="1" thickBot="1" x14ac:dyDescent="0.25">
      <c r="C32" s="27" t="s">
        <v>127</v>
      </c>
      <c r="D32" s="28"/>
      <c r="E32" s="28"/>
      <c r="F32" s="27" t="s">
        <v>128</v>
      </c>
      <c r="G32" s="28"/>
      <c r="H32" s="28"/>
    </row>
    <row r="33" spans="2:8" ht="44.25" customHeight="1" thickBot="1" x14ac:dyDescent="0.25">
      <c r="C33" s="10" t="s">
        <v>61</v>
      </c>
      <c r="D33" s="10" t="s">
        <v>59</v>
      </c>
      <c r="E33" s="10" t="s">
        <v>60</v>
      </c>
      <c r="F33" s="10" t="s">
        <v>61</v>
      </c>
      <c r="G33" s="10" t="s">
        <v>59</v>
      </c>
      <c r="H33" s="10" t="s">
        <v>60</v>
      </c>
    </row>
    <row r="34" spans="2:8" ht="20.100000000000001" customHeight="1" thickBot="1" x14ac:dyDescent="0.25">
      <c r="B34" s="5" t="s">
        <v>0</v>
      </c>
      <c r="C34" s="14">
        <f t="shared" ref="C34:H49" si="1">IF(C11=0,"-",IF(I11=0,"-",(I11-C11)/C11))</f>
        <v>3.3333333333333333E-2</v>
      </c>
      <c r="D34" s="14">
        <f t="shared" si="1"/>
        <v>-7.1428571428571425E-2</v>
      </c>
      <c r="E34" s="14">
        <f t="shared" si="1"/>
        <v>1.5</v>
      </c>
      <c r="F34" s="14">
        <f t="shared" si="1"/>
        <v>-0.83333333333333337</v>
      </c>
      <c r="G34" s="14" t="str">
        <f t="shared" si="1"/>
        <v>-</v>
      </c>
      <c r="H34" s="14">
        <f t="shared" si="1"/>
        <v>0</v>
      </c>
    </row>
    <row r="35" spans="2:8" ht="20.100000000000001" customHeight="1" thickBot="1" x14ac:dyDescent="0.25">
      <c r="B35" s="6" t="s">
        <v>1</v>
      </c>
      <c r="C35" s="14">
        <f t="shared" si="1"/>
        <v>1</v>
      </c>
      <c r="D35" s="14">
        <f t="shared" si="1"/>
        <v>0.5</v>
      </c>
      <c r="E35" s="14" t="str">
        <f t="shared" si="1"/>
        <v>-</v>
      </c>
      <c r="F35" s="14" t="str">
        <f t="shared" si="1"/>
        <v>-</v>
      </c>
      <c r="G35" s="14" t="str">
        <f t="shared" si="1"/>
        <v>-</v>
      </c>
      <c r="H35" s="14" t="str">
        <f t="shared" si="1"/>
        <v>-</v>
      </c>
    </row>
    <row r="36" spans="2:8" ht="20.100000000000001" customHeight="1" thickBot="1" x14ac:dyDescent="0.25">
      <c r="B36" s="6" t="s">
        <v>2</v>
      </c>
      <c r="C36" s="14" t="str">
        <f t="shared" si="1"/>
        <v>-</v>
      </c>
      <c r="D36" s="14" t="str">
        <f t="shared" si="1"/>
        <v>-</v>
      </c>
      <c r="E36" s="14" t="str">
        <f t="shared" si="1"/>
        <v>-</v>
      </c>
      <c r="F36" s="14" t="str">
        <f t="shared" si="1"/>
        <v>-</v>
      </c>
      <c r="G36" s="14" t="str">
        <f t="shared" si="1"/>
        <v>-</v>
      </c>
      <c r="H36" s="14" t="str">
        <f t="shared" si="1"/>
        <v>-</v>
      </c>
    </row>
    <row r="37" spans="2:8" ht="20.100000000000001" customHeight="1" thickBot="1" x14ac:dyDescent="0.25">
      <c r="B37" s="6" t="s">
        <v>3</v>
      </c>
      <c r="C37" s="14">
        <f t="shared" si="1"/>
        <v>1.3333333333333333</v>
      </c>
      <c r="D37" s="14">
        <f t="shared" si="1"/>
        <v>0.33333333333333331</v>
      </c>
      <c r="E37" s="14" t="str">
        <f t="shared" si="1"/>
        <v>-</v>
      </c>
      <c r="F37" s="14" t="str">
        <f t="shared" si="1"/>
        <v>-</v>
      </c>
      <c r="G37" s="14" t="str">
        <f t="shared" si="1"/>
        <v>-</v>
      </c>
      <c r="H37" s="14" t="str">
        <f t="shared" si="1"/>
        <v>-</v>
      </c>
    </row>
    <row r="38" spans="2:8" ht="20.100000000000001" customHeight="1" thickBot="1" x14ac:dyDescent="0.25">
      <c r="B38" s="6" t="s">
        <v>4</v>
      </c>
      <c r="C38" s="14">
        <f t="shared" si="1"/>
        <v>-9.0909090909090912E-2</v>
      </c>
      <c r="D38" s="14">
        <f t="shared" si="1"/>
        <v>0.25</v>
      </c>
      <c r="E38" s="14" t="str">
        <f t="shared" si="1"/>
        <v>-</v>
      </c>
      <c r="F38" s="14" t="str">
        <f t="shared" si="1"/>
        <v>-</v>
      </c>
      <c r="G38" s="14" t="str">
        <f t="shared" si="1"/>
        <v>-</v>
      </c>
      <c r="H38" s="14" t="str">
        <f t="shared" si="1"/>
        <v>-</v>
      </c>
    </row>
    <row r="39" spans="2:8" ht="20.100000000000001" customHeight="1" thickBot="1" x14ac:dyDescent="0.25">
      <c r="B39" s="6" t="s">
        <v>5</v>
      </c>
      <c r="C39" s="14" t="str">
        <f t="shared" si="1"/>
        <v>-</v>
      </c>
      <c r="D39" s="14" t="str">
        <f t="shared" si="1"/>
        <v>-</v>
      </c>
      <c r="E39" s="14" t="str">
        <f t="shared" si="1"/>
        <v>-</v>
      </c>
      <c r="F39" s="14" t="str">
        <f t="shared" si="1"/>
        <v>-</v>
      </c>
      <c r="G39" s="14" t="str">
        <f t="shared" si="1"/>
        <v>-</v>
      </c>
      <c r="H39" s="14" t="str">
        <f t="shared" si="1"/>
        <v>-</v>
      </c>
    </row>
    <row r="40" spans="2:8" ht="20.100000000000001" customHeight="1" thickBot="1" x14ac:dyDescent="0.25">
      <c r="B40" s="6" t="s">
        <v>6</v>
      </c>
      <c r="C40" s="14">
        <f t="shared" si="1"/>
        <v>1.3333333333333333</v>
      </c>
      <c r="D40" s="14">
        <f t="shared" si="1"/>
        <v>1</v>
      </c>
      <c r="E40" s="14" t="str">
        <f t="shared" si="1"/>
        <v>-</v>
      </c>
      <c r="F40" s="14" t="str">
        <f t="shared" si="1"/>
        <v>-</v>
      </c>
      <c r="G40" s="14" t="str">
        <f t="shared" si="1"/>
        <v>-</v>
      </c>
      <c r="H40" s="14" t="str">
        <f t="shared" si="1"/>
        <v>-</v>
      </c>
    </row>
    <row r="41" spans="2:8" ht="20.100000000000001" customHeight="1" thickBot="1" x14ac:dyDescent="0.25">
      <c r="B41" s="6" t="s">
        <v>7</v>
      </c>
      <c r="C41" s="14">
        <f t="shared" si="1"/>
        <v>1.3333333333333333</v>
      </c>
      <c r="D41" s="14">
        <f t="shared" si="1"/>
        <v>2.5</v>
      </c>
      <c r="E41" s="14" t="str">
        <f t="shared" si="1"/>
        <v>-</v>
      </c>
      <c r="F41" s="14" t="str">
        <f t="shared" si="1"/>
        <v>-</v>
      </c>
      <c r="G41" s="14" t="str">
        <f t="shared" si="1"/>
        <v>-</v>
      </c>
      <c r="H41" s="14" t="str">
        <f t="shared" si="1"/>
        <v>-</v>
      </c>
    </row>
    <row r="42" spans="2:8" ht="20.100000000000001" customHeight="1" thickBot="1" x14ac:dyDescent="0.25">
      <c r="B42" s="6" t="s">
        <v>8</v>
      </c>
      <c r="C42" s="14">
        <f t="shared" si="1"/>
        <v>-0.2</v>
      </c>
      <c r="D42" s="14">
        <f t="shared" si="1"/>
        <v>-0.5</v>
      </c>
      <c r="E42" s="14">
        <f t="shared" si="1"/>
        <v>1</v>
      </c>
      <c r="F42" s="14" t="str">
        <f t="shared" si="1"/>
        <v>-</v>
      </c>
      <c r="G42" s="14" t="str">
        <f t="shared" si="1"/>
        <v>-</v>
      </c>
      <c r="H42" s="14" t="str">
        <f t="shared" si="1"/>
        <v>-</v>
      </c>
    </row>
    <row r="43" spans="2:8" ht="20.100000000000001" customHeight="1" thickBot="1" x14ac:dyDescent="0.25">
      <c r="B43" s="6" t="s">
        <v>9</v>
      </c>
      <c r="C43" s="14">
        <f t="shared" si="1"/>
        <v>-0.25</v>
      </c>
      <c r="D43" s="14">
        <f t="shared" si="1"/>
        <v>-0.35</v>
      </c>
      <c r="E43" s="14" t="str">
        <f t="shared" si="1"/>
        <v>-</v>
      </c>
      <c r="F43" s="14" t="str">
        <f t="shared" si="1"/>
        <v>-</v>
      </c>
      <c r="G43" s="14" t="str">
        <f t="shared" si="1"/>
        <v>-</v>
      </c>
      <c r="H43" s="14" t="str">
        <f t="shared" si="1"/>
        <v>-</v>
      </c>
    </row>
    <row r="44" spans="2:8" ht="20.100000000000001" customHeight="1" thickBot="1" x14ac:dyDescent="0.25">
      <c r="B44" s="6" t="s">
        <v>10</v>
      </c>
      <c r="C44" s="14">
        <f t="shared" si="1"/>
        <v>-0.875</v>
      </c>
      <c r="D44" s="14" t="str">
        <f t="shared" si="1"/>
        <v>-</v>
      </c>
      <c r="E44" s="14" t="str">
        <f t="shared" si="1"/>
        <v>-</v>
      </c>
      <c r="F44" s="14" t="str">
        <f t="shared" si="1"/>
        <v>-</v>
      </c>
      <c r="G44" s="14" t="str">
        <f t="shared" si="1"/>
        <v>-</v>
      </c>
      <c r="H44" s="14" t="str">
        <f t="shared" si="1"/>
        <v>-</v>
      </c>
    </row>
    <row r="45" spans="2:8" ht="20.100000000000001" customHeight="1" thickBot="1" x14ac:dyDescent="0.25">
      <c r="B45" s="6" t="s">
        <v>11</v>
      </c>
      <c r="C45" s="14">
        <f t="shared" si="1"/>
        <v>-0.33333333333333331</v>
      </c>
      <c r="D45" s="14">
        <f t="shared" si="1"/>
        <v>0</v>
      </c>
      <c r="E45" s="14" t="str">
        <f t="shared" si="1"/>
        <v>-</v>
      </c>
      <c r="F45" s="14">
        <f t="shared" si="1"/>
        <v>1</v>
      </c>
      <c r="G45" s="14">
        <f t="shared" si="1"/>
        <v>1</v>
      </c>
      <c r="H45" s="14" t="str">
        <f t="shared" si="1"/>
        <v>-</v>
      </c>
    </row>
    <row r="46" spans="2:8" ht="20.100000000000001" customHeight="1" thickBot="1" x14ac:dyDescent="0.25">
      <c r="B46" s="6" t="s">
        <v>12</v>
      </c>
      <c r="C46" s="14">
        <f t="shared" si="1"/>
        <v>-0.14285714285714285</v>
      </c>
      <c r="D46" s="14">
        <f t="shared" si="1"/>
        <v>0.25</v>
      </c>
      <c r="E46" s="14">
        <f t="shared" si="1"/>
        <v>-0.66666666666666663</v>
      </c>
      <c r="F46" s="14">
        <f t="shared" si="1"/>
        <v>0.5</v>
      </c>
      <c r="G46" s="14">
        <f t="shared" si="1"/>
        <v>1</v>
      </c>
      <c r="H46" s="14">
        <f t="shared" si="1"/>
        <v>0</v>
      </c>
    </row>
    <row r="47" spans="2:8" ht="20.100000000000001" customHeight="1" thickBot="1" x14ac:dyDescent="0.25">
      <c r="B47" s="6" t="s">
        <v>13</v>
      </c>
      <c r="C47" s="14">
        <f t="shared" si="1"/>
        <v>-0.625</v>
      </c>
      <c r="D47" s="14">
        <f t="shared" si="1"/>
        <v>-0.5714285714285714</v>
      </c>
      <c r="E47" s="14" t="str">
        <f t="shared" si="1"/>
        <v>-</v>
      </c>
      <c r="F47" s="14" t="str">
        <f t="shared" si="1"/>
        <v>-</v>
      </c>
      <c r="G47" s="14" t="str">
        <f t="shared" si="1"/>
        <v>-</v>
      </c>
      <c r="H47" s="14" t="str">
        <f t="shared" si="1"/>
        <v>-</v>
      </c>
    </row>
    <row r="48" spans="2:8" ht="20.100000000000001" customHeight="1" thickBot="1" x14ac:dyDescent="0.25">
      <c r="B48" s="6" t="s">
        <v>14</v>
      </c>
      <c r="C48" s="14">
        <f t="shared" si="1"/>
        <v>-0.5</v>
      </c>
      <c r="D48" s="14">
        <f t="shared" si="1"/>
        <v>-0.5</v>
      </c>
      <c r="E48" s="14" t="str">
        <f t="shared" si="1"/>
        <v>-</v>
      </c>
      <c r="F48" s="14" t="str">
        <f t="shared" si="1"/>
        <v>-</v>
      </c>
      <c r="G48" s="14" t="str">
        <f t="shared" si="1"/>
        <v>-</v>
      </c>
      <c r="H48" s="14" t="str">
        <f t="shared" si="1"/>
        <v>-</v>
      </c>
    </row>
    <row r="49" spans="2:8" ht="20.100000000000001" customHeight="1" thickBot="1" x14ac:dyDescent="0.25">
      <c r="B49" s="7" t="s">
        <v>15</v>
      </c>
      <c r="C49" s="14">
        <f t="shared" si="1"/>
        <v>0.25</v>
      </c>
      <c r="D49" s="14">
        <f t="shared" si="1"/>
        <v>-0.25</v>
      </c>
      <c r="E49" s="14" t="str">
        <f t="shared" si="1"/>
        <v>-</v>
      </c>
      <c r="F49" s="14" t="str">
        <f t="shared" si="1"/>
        <v>-</v>
      </c>
      <c r="G49" s="14" t="str">
        <f t="shared" si="1"/>
        <v>-</v>
      </c>
      <c r="H49" s="14" t="str">
        <f t="shared" si="1"/>
        <v>-</v>
      </c>
    </row>
    <row r="50" spans="2:8" ht="20.100000000000001" customHeight="1" thickBot="1" x14ac:dyDescent="0.25">
      <c r="B50" s="8" t="s">
        <v>16</v>
      </c>
      <c r="C50" s="14" t="str">
        <f t="shared" ref="C50:H51" si="2">IF(C27=0,"-",IF(I27=0,"-",(I27-C27)/C27))</f>
        <v>-</v>
      </c>
      <c r="D50" s="14" t="str">
        <f t="shared" si="2"/>
        <v>-</v>
      </c>
      <c r="E50" s="14" t="str">
        <f t="shared" si="2"/>
        <v>-</v>
      </c>
      <c r="F50" s="14" t="str">
        <f t="shared" si="2"/>
        <v>-</v>
      </c>
      <c r="G50" s="14" t="str">
        <f t="shared" si="2"/>
        <v>-</v>
      </c>
      <c r="H50" s="14" t="str">
        <f t="shared" si="2"/>
        <v>-</v>
      </c>
    </row>
    <row r="51" spans="2:8" ht="20.100000000000001" customHeight="1" thickBot="1" x14ac:dyDescent="0.25">
      <c r="B51" s="9" t="s">
        <v>17</v>
      </c>
      <c r="C51" s="15">
        <f t="shared" si="2"/>
        <v>-2.564102564102564E-2</v>
      </c>
      <c r="D51" s="15">
        <f t="shared" si="2"/>
        <v>-9.7087378640776698E-2</v>
      </c>
      <c r="E51" s="15">
        <f t="shared" si="2"/>
        <v>0.5</v>
      </c>
      <c r="F51" s="15">
        <f t="shared" si="2"/>
        <v>0.1</v>
      </c>
      <c r="G51" s="15">
        <f t="shared" si="2"/>
        <v>0.125</v>
      </c>
      <c r="H51" s="15">
        <f t="shared" si="2"/>
        <v>0</v>
      </c>
    </row>
  </sheetData>
  <mergeCells count="6">
    <mergeCell ref="C9:E9"/>
    <mergeCell ref="F9:H9"/>
    <mergeCell ref="I9:K9"/>
    <mergeCell ref="L9:N9"/>
    <mergeCell ref="C32:E32"/>
    <mergeCell ref="F32:H32"/>
  </mergeCells>
  <pageMargins left="0.70866141732283472" right="0.70866141732283472" top="0.74803149606299213" bottom="0.74803149606299213" header="0.31496062992125984" footer="0.31496062992125984"/>
  <pageSetup paperSize="9" scale="43" fitToWidth="2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9:J51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9.875" bestFit="1" customWidth="1"/>
    <col min="4" max="4" width="17.125" bestFit="1" customWidth="1"/>
    <col min="5" max="5" width="16" bestFit="1" customWidth="1"/>
    <col min="6" max="6" width="19.375" bestFit="1" customWidth="1"/>
    <col min="7" max="7" width="19.875" bestFit="1" customWidth="1"/>
    <col min="8" max="8" width="16.875" bestFit="1" customWidth="1"/>
    <col min="9" max="9" width="16" bestFit="1" customWidth="1"/>
    <col min="10" max="10" width="19.375" bestFit="1" customWidth="1"/>
    <col min="11" max="18" width="20.625" customWidth="1"/>
    <col min="19" max="19" width="11.875" customWidth="1"/>
  </cols>
  <sheetData>
    <row r="9" spans="2:10" ht="44.25" customHeight="1" thickBot="1" x14ac:dyDescent="0.25">
      <c r="C9" s="27" t="s">
        <v>119</v>
      </c>
      <c r="D9" s="28"/>
      <c r="E9" s="28"/>
      <c r="F9" s="28"/>
      <c r="G9" s="27" t="s">
        <v>120</v>
      </c>
      <c r="H9" s="28"/>
      <c r="I9" s="28"/>
      <c r="J9" s="28"/>
    </row>
    <row r="10" spans="2:10" ht="44.25" customHeight="1" thickBot="1" x14ac:dyDescent="0.25">
      <c r="C10" s="10" t="s">
        <v>62</v>
      </c>
      <c r="D10" s="10" t="s">
        <v>63</v>
      </c>
      <c r="E10" s="10" t="s">
        <v>64</v>
      </c>
      <c r="F10" s="10" t="s">
        <v>65</v>
      </c>
      <c r="G10" s="10" t="s">
        <v>62</v>
      </c>
      <c r="H10" s="10" t="s">
        <v>63</v>
      </c>
      <c r="I10" s="10" t="s">
        <v>64</v>
      </c>
      <c r="J10" s="10" t="s">
        <v>65</v>
      </c>
    </row>
    <row r="11" spans="2:10" ht="20.100000000000001" customHeight="1" thickBot="1" x14ac:dyDescent="0.25">
      <c r="B11" s="5" t="s">
        <v>0</v>
      </c>
      <c r="C11" s="11">
        <f>SUM(D11:E11)</f>
        <v>36</v>
      </c>
      <c r="D11" s="21">
        <v>29</v>
      </c>
      <c r="E11" s="21">
        <v>7</v>
      </c>
      <c r="F11" s="21">
        <v>20</v>
      </c>
      <c r="G11" s="11">
        <f>SUM(H11:I11)</f>
        <v>31</v>
      </c>
      <c r="H11" s="21">
        <v>31</v>
      </c>
      <c r="I11" s="21">
        <v>0</v>
      </c>
      <c r="J11" s="21">
        <v>21</v>
      </c>
    </row>
    <row r="12" spans="2:10" ht="20.100000000000001" customHeight="1" thickBot="1" x14ac:dyDescent="0.25">
      <c r="B12" s="6" t="s">
        <v>1</v>
      </c>
      <c r="C12" s="11">
        <f t="shared" ref="C12:C27" si="0">SUM(D12:E12)</f>
        <v>2</v>
      </c>
      <c r="D12" s="21">
        <v>2</v>
      </c>
      <c r="E12" s="21">
        <v>0</v>
      </c>
      <c r="F12" s="21">
        <v>2</v>
      </c>
      <c r="G12" s="11">
        <f t="shared" ref="G12:G27" si="1">SUM(H12:I12)</f>
        <v>4</v>
      </c>
      <c r="H12" s="21">
        <v>4</v>
      </c>
      <c r="I12" s="21">
        <v>0</v>
      </c>
      <c r="J12" s="21">
        <v>1</v>
      </c>
    </row>
    <row r="13" spans="2:10" ht="20.100000000000001" customHeight="1" thickBot="1" x14ac:dyDescent="0.25">
      <c r="B13" s="6" t="s">
        <v>2</v>
      </c>
      <c r="C13" s="11">
        <f t="shared" si="0"/>
        <v>0</v>
      </c>
      <c r="D13" s="21">
        <v>0</v>
      </c>
      <c r="E13" s="21">
        <v>0</v>
      </c>
      <c r="F13" s="21">
        <v>0</v>
      </c>
      <c r="G13" s="11">
        <f t="shared" si="1"/>
        <v>1</v>
      </c>
      <c r="H13" s="21">
        <v>1</v>
      </c>
      <c r="I13" s="21">
        <v>0</v>
      </c>
      <c r="J13" s="21">
        <v>0</v>
      </c>
    </row>
    <row r="14" spans="2:10" ht="20.100000000000001" customHeight="1" thickBot="1" x14ac:dyDescent="0.25">
      <c r="B14" s="6" t="s">
        <v>3</v>
      </c>
      <c r="C14" s="11">
        <f t="shared" si="0"/>
        <v>3</v>
      </c>
      <c r="D14" s="21">
        <v>3</v>
      </c>
      <c r="E14" s="21">
        <v>0</v>
      </c>
      <c r="F14" s="21">
        <v>1</v>
      </c>
      <c r="G14" s="11">
        <f t="shared" si="1"/>
        <v>7</v>
      </c>
      <c r="H14" s="21">
        <v>6</v>
      </c>
      <c r="I14" s="21">
        <v>1</v>
      </c>
      <c r="J14" s="21">
        <v>4</v>
      </c>
    </row>
    <row r="15" spans="2:10" ht="20.100000000000001" customHeight="1" thickBot="1" x14ac:dyDescent="0.25">
      <c r="B15" s="6" t="s">
        <v>4</v>
      </c>
      <c r="C15" s="11">
        <f t="shared" si="0"/>
        <v>11</v>
      </c>
      <c r="D15" s="21">
        <v>11</v>
      </c>
      <c r="E15" s="21">
        <v>0</v>
      </c>
      <c r="F15" s="21">
        <v>11</v>
      </c>
      <c r="G15" s="11">
        <f t="shared" si="1"/>
        <v>9</v>
      </c>
      <c r="H15" s="21">
        <v>9</v>
      </c>
      <c r="I15" s="21">
        <v>0</v>
      </c>
      <c r="J15" s="21">
        <v>8</v>
      </c>
    </row>
    <row r="16" spans="2:10" ht="20.100000000000001" customHeight="1" thickBot="1" x14ac:dyDescent="0.25">
      <c r="B16" s="6" t="s">
        <v>5</v>
      </c>
      <c r="C16" s="11">
        <f t="shared" si="0"/>
        <v>0</v>
      </c>
      <c r="D16" s="21">
        <v>0</v>
      </c>
      <c r="E16" s="21">
        <v>0</v>
      </c>
      <c r="F16" s="21">
        <v>0</v>
      </c>
      <c r="G16" s="11">
        <f t="shared" si="1"/>
        <v>2</v>
      </c>
      <c r="H16" s="21">
        <v>1</v>
      </c>
      <c r="I16" s="21">
        <v>1</v>
      </c>
      <c r="J16" s="21">
        <v>1</v>
      </c>
    </row>
    <row r="17" spans="2:10" ht="20.100000000000001" customHeight="1" thickBot="1" x14ac:dyDescent="0.25">
      <c r="B17" s="6" t="s">
        <v>6</v>
      </c>
      <c r="C17" s="11">
        <f t="shared" si="0"/>
        <v>4</v>
      </c>
      <c r="D17" s="21">
        <v>3</v>
      </c>
      <c r="E17" s="21">
        <v>1</v>
      </c>
      <c r="F17" s="21">
        <v>1</v>
      </c>
      <c r="G17" s="11">
        <f t="shared" si="1"/>
        <v>7</v>
      </c>
      <c r="H17" s="21">
        <v>7</v>
      </c>
      <c r="I17" s="21">
        <v>0</v>
      </c>
      <c r="J17" s="21">
        <v>3</v>
      </c>
    </row>
    <row r="18" spans="2:10" ht="20.100000000000001" customHeight="1" thickBot="1" x14ac:dyDescent="0.25">
      <c r="B18" s="6" t="s">
        <v>7</v>
      </c>
      <c r="C18" s="11">
        <f t="shared" si="0"/>
        <v>3</v>
      </c>
      <c r="D18" s="21">
        <v>3</v>
      </c>
      <c r="E18" s="21">
        <v>0</v>
      </c>
      <c r="F18" s="21">
        <v>3</v>
      </c>
      <c r="G18" s="11">
        <f t="shared" si="1"/>
        <v>8</v>
      </c>
      <c r="H18" s="21">
        <v>7</v>
      </c>
      <c r="I18" s="21">
        <v>1</v>
      </c>
      <c r="J18" s="21">
        <v>7</v>
      </c>
    </row>
    <row r="19" spans="2:10" ht="20.100000000000001" customHeight="1" thickBot="1" x14ac:dyDescent="0.25">
      <c r="B19" s="6" t="s">
        <v>8</v>
      </c>
      <c r="C19" s="11">
        <f t="shared" si="0"/>
        <v>10</v>
      </c>
      <c r="D19" s="21">
        <v>10</v>
      </c>
      <c r="E19" s="21">
        <v>0</v>
      </c>
      <c r="F19" s="21">
        <v>8</v>
      </c>
      <c r="G19" s="11">
        <f t="shared" si="1"/>
        <v>9</v>
      </c>
      <c r="H19" s="21">
        <v>8</v>
      </c>
      <c r="I19" s="21">
        <v>1</v>
      </c>
      <c r="J19" s="21">
        <v>8</v>
      </c>
    </row>
    <row r="20" spans="2:10" ht="20.100000000000001" customHeight="1" thickBot="1" x14ac:dyDescent="0.25">
      <c r="B20" s="6" t="s">
        <v>9</v>
      </c>
      <c r="C20" s="11">
        <f t="shared" si="0"/>
        <v>20</v>
      </c>
      <c r="D20" s="21">
        <v>20</v>
      </c>
      <c r="E20" s="21">
        <v>0</v>
      </c>
      <c r="F20" s="21">
        <v>16</v>
      </c>
      <c r="G20" s="11">
        <f t="shared" si="1"/>
        <v>16</v>
      </c>
      <c r="H20" s="21">
        <v>15</v>
      </c>
      <c r="I20" s="21">
        <v>1</v>
      </c>
      <c r="J20" s="21">
        <v>13</v>
      </c>
    </row>
    <row r="21" spans="2:10" ht="20.100000000000001" customHeight="1" thickBot="1" x14ac:dyDescent="0.25">
      <c r="B21" s="6" t="s">
        <v>10</v>
      </c>
      <c r="C21" s="11">
        <f t="shared" si="0"/>
        <v>8</v>
      </c>
      <c r="D21" s="21">
        <v>7</v>
      </c>
      <c r="E21" s="21">
        <v>1</v>
      </c>
      <c r="F21" s="21">
        <v>5</v>
      </c>
      <c r="G21" s="11">
        <f t="shared" si="1"/>
        <v>1</v>
      </c>
      <c r="H21" s="21">
        <v>1</v>
      </c>
      <c r="I21" s="21">
        <v>0</v>
      </c>
      <c r="J21" s="21">
        <v>1</v>
      </c>
    </row>
    <row r="22" spans="2:10" ht="20.100000000000001" customHeight="1" thickBot="1" x14ac:dyDescent="0.25">
      <c r="B22" s="6" t="s">
        <v>11</v>
      </c>
      <c r="C22" s="11">
        <f t="shared" si="0"/>
        <v>7</v>
      </c>
      <c r="D22" s="21">
        <v>6</v>
      </c>
      <c r="E22" s="21">
        <v>1</v>
      </c>
      <c r="F22" s="21">
        <v>5</v>
      </c>
      <c r="G22" s="11">
        <f t="shared" si="1"/>
        <v>6</v>
      </c>
      <c r="H22" s="21">
        <v>4</v>
      </c>
      <c r="I22" s="21">
        <v>2</v>
      </c>
      <c r="J22" s="21">
        <v>3</v>
      </c>
    </row>
    <row r="23" spans="2:10" ht="20.100000000000001" customHeight="1" thickBot="1" x14ac:dyDescent="0.25">
      <c r="B23" s="6" t="s">
        <v>12</v>
      </c>
      <c r="C23" s="11">
        <f t="shared" si="0"/>
        <v>9</v>
      </c>
      <c r="D23" s="21">
        <v>7</v>
      </c>
      <c r="E23" s="21">
        <v>2</v>
      </c>
      <c r="F23" s="21">
        <v>6</v>
      </c>
      <c r="G23" s="11">
        <f t="shared" si="1"/>
        <v>9</v>
      </c>
      <c r="H23" s="21">
        <v>6</v>
      </c>
      <c r="I23" s="21">
        <v>3</v>
      </c>
      <c r="J23" s="21">
        <v>5</v>
      </c>
    </row>
    <row r="24" spans="2:10" ht="20.100000000000001" customHeight="1" thickBot="1" x14ac:dyDescent="0.25">
      <c r="B24" s="6" t="s">
        <v>13</v>
      </c>
      <c r="C24" s="11">
        <f t="shared" si="0"/>
        <v>8</v>
      </c>
      <c r="D24" s="21">
        <v>8</v>
      </c>
      <c r="E24" s="21">
        <v>0</v>
      </c>
      <c r="F24" s="21">
        <v>8</v>
      </c>
      <c r="G24" s="11">
        <f t="shared" si="1"/>
        <v>3</v>
      </c>
      <c r="H24" s="21">
        <v>3</v>
      </c>
      <c r="I24" s="21">
        <v>0</v>
      </c>
      <c r="J24" s="21">
        <v>3</v>
      </c>
    </row>
    <row r="25" spans="2:10" ht="20.100000000000001" customHeight="1" thickBot="1" x14ac:dyDescent="0.25">
      <c r="B25" s="6" t="s">
        <v>14</v>
      </c>
      <c r="C25" s="11">
        <f t="shared" si="0"/>
        <v>2</v>
      </c>
      <c r="D25" s="21">
        <v>2</v>
      </c>
      <c r="E25" s="21">
        <v>0</v>
      </c>
      <c r="F25" s="21">
        <v>2</v>
      </c>
      <c r="G25" s="11">
        <f t="shared" si="1"/>
        <v>1</v>
      </c>
      <c r="H25" s="21">
        <v>1</v>
      </c>
      <c r="I25" s="21">
        <v>0</v>
      </c>
      <c r="J25" s="21">
        <v>1</v>
      </c>
    </row>
    <row r="26" spans="2:10" ht="20.100000000000001" customHeight="1" thickBot="1" x14ac:dyDescent="0.25">
      <c r="B26" s="7" t="s">
        <v>15</v>
      </c>
      <c r="C26" s="11">
        <f t="shared" si="0"/>
        <v>4</v>
      </c>
      <c r="D26" s="21">
        <v>4</v>
      </c>
      <c r="E26" s="21">
        <v>0</v>
      </c>
      <c r="F26" s="21">
        <v>4</v>
      </c>
      <c r="G26" s="11">
        <f t="shared" si="1"/>
        <v>6</v>
      </c>
      <c r="H26" s="21">
        <v>5</v>
      </c>
      <c r="I26" s="21">
        <v>1</v>
      </c>
      <c r="J26" s="21">
        <v>3</v>
      </c>
    </row>
    <row r="27" spans="2:10" ht="20.100000000000001" customHeight="1" thickBot="1" x14ac:dyDescent="0.25">
      <c r="B27" s="8" t="s">
        <v>16</v>
      </c>
      <c r="C27" s="11">
        <f t="shared" si="0"/>
        <v>0</v>
      </c>
      <c r="D27" s="21">
        <v>0</v>
      </c>
      <c r="E27" s="21">
        <v>0</v>
      </c>
      <c r="F27" s="21">
        <v>0</v>
      </c>
      <c r="G27" s="11">
        <f t="shared" si="1"/>
        <v>2</v>
      </c>
      <c r="H27" s="21">
        <v>1</v>
      </c>
      <c r="I27" s="21">
        <v>1</v>
      </c>
      <c r="J27" s="21">
        <v>1</v>
      </c>
    </row>
    <row r="28" spans="2:10" ht="20.100000000000001" customHeight="1" thickBot="1" x14ac:dyDescent="0.25">
      <c r="B28" s="9" t="s">
        <v>17</v>
      </c>
      <c r="C28" s="12">
        <f>SUM(C11:C27)</f>
        <v>127</v>
      </c>
      <c r="D28" s="12">
        <f t="shared" ref="D28:J28" si="2">SUM(D11:D27)</f>
        <v>115</v>
      </c>
      <c r="E28" s="12">
        <f t="shared" si="2"/>
        <v>12</v>
      </c>
      <c r="F28" s="12">
        <f t="shared" si="2"/>
        <v>92</v>
      </c>
      <c r="G28" s="12">
        <f t="shared" si="2"/>
        <v>122</v>
      </c>
      <c r="H28" s="12">
        <f t="shared" si="2"/>
        <v>110</v>
      </c>
      <c r="I28" s="12">
        <f t="shared" si="2"/>
        <v>12</v>
      </c>
      <c r="J28" s="12">
        <f t="shared" si="2"/>
        <v>83</v>
      </c>
    </row>
    <row r="29" spans="2:10" x14ac:dyDescent="0.2">
      <c r="C29" s="20"/>
      <c r="D29" s="20"/>
      <c r="E29" s="20"/>
      <c r="F29" s="20"/>
      <c r="G29" s="20"/>
      <c r="H29" s="20"/>
      <c r="I29" s="20"/>
      <c r="J29" s="20"/>
    </row>
    <row r="32" spans="2:10" ht="44.25" customHeight="1" thickBot="1" x14ac:dyDescent="0.25">
      <c r="C32" s="27" t="s">
        <v>122</v>
      </c>
      <c r="D32" s="28"/>
      <c r="E32" s="28"/>
      <c r="F32" s="28"/>
    </row>
    <row r="33" spans="2:6" ht="44.25" customHeight="1" thickBot="1" x14ac:dyDescent="0.25">
      <c r="C33" s="10" t="s">
        <v>66</v>
      </c>
      <c r="D33" s="10" t="s">
        <v>67</v>
      </c>
      <c r="E33" s="10" t="s">
        <v>68</v>
      </c>
      <c r="F33" s="10" t="s">
        <v>69</v>
      </c>
    </row>
    <row r="34" spans="2:6" ht="20.100000000000001" customHeight="1" thickBot="1" x14ac:dyDescent="0.25">
      <c r="B34" s="5" t="s">
        <v>0</v>
      </c>
      <c r="C34" s="14">
        <f>IF(C11=0,"-",IF(G11=0,"-",(G11-C11)/C11))</f>
        <v>-0.1388888888888889</v>
      </c>
      <c r="D34" s="14">
        <f>IF(D11=0,"-",IF(H11=0,"-",(H11-D11)/D11))</f>
        <v>6.8965517241379309E-2</v>
      </c>
      <c r="E34" s="14" t="str">
        <f>IF(E11=0,"-",IF(I11=0,"-",(I11-E11)/E11))</f>
        <v>-</v>
      </c>
      <c r="F34" s="14">
        <f>IF(F11=0,"-",IF(J11=0,"-",(J11-F11)/F11))</f>
        <v>0.05</v>
      </c>
    </row>
    <row r="35" spans="2:6" ht="20.100000000000001" customHeight="1" thickBot="1" x14ac:dyDescent="0.25">
      <c r="B35" s="6" t="s">
        <v>1</v>
      </c>
      <c r="C35" s="14">
        <f t="shared" ref="C35:F50" si="3">IF(C12=0,"-",IF(G12=0,"-",(G12-C12)/C12))</f>
        <v>1</v>
      </c>
      <c r="D35" s="14">
        <f t="shared" si="3"/>
        <v>1</v>
      </c>
      <c r="E35" s="14" t="str">
        <f t="shared" si="3"/>
        <v>-</v>
      </c>
      <c r="F35" s="14">
        <f t="shared" si="3"/>
        <v>-0.5</v>
      </c>
    </row>
    <row r="36" spans="2:6" ht="20.100000000000001" customHeight="1" thickBot="1" x14ac:dyDescent="0.25">
      <c r="B36" s="6" t="s">
        <v>2</v>
      </c>
      <c r="C36" s="14" t="str">
        <f t="shared" si="3"/>
        <v>-</v>
      </c>
      <c r="D36" s="14" t="str">
        <f t="shared" si="3"/>
        <v>-</v>
      </c>
      <c r="E36" s="14" t="str">
        <f t="shared" si="3"/>
        <v>-</v>
      </c>
      <c r="F36" s="14" t="str">
        <f t="shared" si="3"/>
        <v>-</v>
      </c>
    </row>
    <row r="37" spans="2:6" ht="20.100000000000001" customHeight="1" thickBot="1" x14ac:dyDescent="0.25">
      <c r="B37" s="6" t="s">
        <v>3</v>
      </c>
      <c r="C37" s="14">
        <f t="shared" si="3"/>
        <v>1.3333333333333333</v>
      </c>
      <c r="D37" s="14">
        <f t="shared" si="3"/>
        <v>1</v>
      </c>
      <c r="E37" s="14" t="str">
        <f t="shared" si="3"/>
        <v>-</v>
      </c>
      <c r="F37" s="14">
        <f t="shared" si="3"/>
        <v>3</v>
      </c>
    </row>
    <row r="38" spans="2:6" ht="20.100000000000001" customHeight="1" thickBot="1" x14ac:dyDescent="0.25">
      <c r="B38" s="6" t="s">
        <v>4</v>
      </c>
      <c r="C38" s="14">
        <f t="shared" si="3"/>
        <v>-0.18181818181818182</v>
      </c>
      <c r="D38" s="14">
        <f t="shared" si="3"/>
        <v>-0.18181818181818182</v>
      </c>
      <c r="E38" s="14" t="str">
        <f t="shared" si="3"/>
        <v>-</v>
      </c>
      <c r="F38" s="14">
        <f t="shared" si="3"/>
        <v>-0.27272727272727271</v>
      </c>
    </row>
    <row r="39" spans="2:6" ht="20.100000000000001" customHeight="1" thickBot="1" x14ac:dyDescent="0.25">
      <c r="B39" s="6" t="s">
        <v>5</v>
      </c>
      <c r="C39" s="14" t="str">
        <f t="shared" si="3"/>
        <v>-</v>
      </c>
      <c r="D39" s="14" t="str">
        <f t="shared" si="3"/>
        <v>-</v>
      </c>
      <c r="E39" s="14" t="str">
        <f t="shared" si="3"/>
        <v>-</v>
      </c>
      <c r="F39" s="14" t="str">
        <f t="shared" si="3"/>
        <v>-</v>
      </c>
    </row>
    <row r="40" spans="2:6" ht="20.100000000000001" customHeight="1" thickBot="1" x14ac:dyDescent="0.25">
      <c r="B40" s="6" t="s">
        <v>6</v>
      </c>
      <c r="C40" s="14">
        <f t="shared" si="3"/>
        <v>0.75</v>
      </c>
      <c r="D40" s="14">
        <f t="shared" si="3"/>
        <v>1.3333333333333333</v>
      </c>
      <c r="E40" s="14" t="str">
        <f t="shared" si="3"/>
        <v>-</v>
      </c>
      <c r="F40" s="14">
        <f t="shared" si="3"/>
        <v>2</v>
      </c>
    </row>
    <row r="41" spans="2:6" ht="20.100000000000001" customHeight="1" thickBot="1" x14ac:dyDescent="0.25">
      <c r="B41" s="6" t="s">
        <v>7</v>
      </c>
      <c r="C41" s="14">
        <f t="shared" si="3"/>
        <v>1.6666666666666667</v>
      </c>
      <c r="D41" s="14">
        <f t="shared" si="3"/>
        <v>1.3333333333333333</v>
      </c>
      <c r="E41" s="14" t="str">
        <f t="shared" si="3"/>
        <v>-</v>
      </c>
      <c r="F41" s="14">
        <f t="shared" si="3"/>
        <v>1.3333333333333333</v>
      </c>
    </row>
    <row r="42" spans="2:6" ht="20.100000000000001" customHeight="1" thickBot="1" x14ac:dyDescent="0.25">
      <c r="B42" s="6" t="s">
        <v>8</v>
      </c>
      <c r="C42" s="14">
        <f t="shared" si="3"/>
        <v>-0.1</v>
      </c>
      <c r="D42" s="14">
        <f t="shared" si="3"/>
        <v>-0.2</v>
      </c>
      <c r="E42" s="14" t="str">
        <f t="shared" si="3"/>
        <v>-</v>
      </c>
      <c r="F42" s="14">
        <f t="shared" si="3"/>
        <v>0</v>
      </c>
    </row>
    <row r="43" spans="2:6" ht="20.100000000000001" customHeight="1" thickBot="1" x14ac:dyDescent="0.25">
      <c r="B43" s="6" t="s">
        <v>9</v>
      </c>
      <c r="C43" s="14">
        <f t="shared" si="3"/>
        <v>-0.2</v>
      </c>
      <c r="D43" s="14">
        <f t="shared" si="3"/>
        <v>-0.25</v>
      </c>
      <c r="E43" s="14" t="str">
        <f t="shared" si="3"/>
        <v>-</v>
      </c>
      <c r="F43" s="14">
        <f t="shared" si="3"/>
        <v>-0.1875</v>
      </c>
    </row>
    <row r="44" spans="2:6" ht="20.100000000000001" customHeight="1" thickBot="1" x14ac:dyDescent="0.25">
      <c r="B44" s="6" t="s">
        <v>10</v>
      </c>
      <c r="C44" s="14">
        <f t="shared" si="3"/>
        <v>-0.875</v>
      </c>
      <c r="D44" s="14">
        <f t="shared" si="3"/>
        <v>-0.8571428571428571</v>
      </c>
      <c r="E44" s="14" t="str">
        <f t="shared" si="3"/>
        <v>-</v>
      </c>
      <c r="F44" s="14">
        <f t="shared" si="3"/>
        <v>-0.8</v>
      </c>
    </row>
    <row r="45" spans="2:6" ht="20.100000000000001" customHeight="1" thickBot="1" x14ac:dyDescent="0.25">
      <c r="B45" s="6" t="s">
        <v>11</v>
      </c>
      <c r="C45" s="14">
        <f t="shared" si="3"/>
        <v>-0.14285714285714285</v>
      </c>
      <c r="D45" s="14">
        <f t="shared" si="3"/>
        <v>-0.33333333333333331</v>
      </c>
      <c r="E45" s="14">
        <f t="shared" si="3"/>
        <v>1</v>
      </c>
      <c r="F45" s="14">
        <f t="shared" si="3"/>
        <v>-0.4</v>
      </c>
    </row>
    <row r="46" spans="2:6" ht="20.100000000000001" customHeight="1" thickBot="1" x14ac:dyDescent="0.25">
      <c r="B46" s="6" t="s">
        <v>12</v>
      </c>
      <c r="C46" s="14">
        <f t="shared" si="3"/>
        <v>0</v>
      </c>
      <c r="D46" s="14">
        <f t="shared" si="3"/>
        <v>-0.14285714285714285</v>
      </c>
      <c r="E46" s="14">
        <f t="shared" si="3"/>
        <v>0.5</v>
      </c>
      <c r="F46" s="14">
        <f t="shared" si="3"/>
        <v>-0.16666666666666666</v>
      </c>
    </row>
    <row r="47" spans="2:6" ht="20.100000000000001" customHeight="1" thickBot="1" x14ac:dyDescent="0.25">
      <c r="B47" s="6" t="s">
        <v>13</v>
      </c>
      <c r="C47" s="14">
        <f t="shared" si="3"/>
        <v>-0.625</v>
      </c>
      <c r="D47" s="14">
        <f t="shared" si="3"/>
        <v>-0.625</v>
      </c>
      <c r="E47" s="14" t="str">
        <f t="shared" si="3"/>
        <v>-</v>
      </c>
      <c r="F47" s="14">
        <f t="shared" si="3"/>
        <v>-0.625</v>
      </c>
    </row>
    <row r="48" spans="2:6" ht="20.100000000000001" customHeight="1" thickBot="1" x14ac:dyDescent="0.25">
      <c r="B48" s="6" t="s">
        <v>14</v>
      </c>
      <c r="C48" s="14">
        <f t="shared" si="3"/>
        <v>-0.5</v>
      </c>
      <c r="D48" s="14">
        <f t="shared" si="3"/>
        <v>-0.5</v>
      </c>
      <c r="E48" s="14" t="str">
        <f t="shared" si="3"/>
        <v>-</v>
      </c>
      <c r="F48" s="14">
        <f t="shared" si="3"/>
        <v>-0.5</v>
      </c>
    </row>
    <row r="49" spans="2:6" ht="20.100000000000001" customHeight="1" thickBot="1" x14ac:dyDescent="0.25">
      <c r="B49" s="7" t="s">
        <v>15</v>
      </c>
      <c r="C49" s="14">
        <f t="shared" si="3"/>
        <v>0.5</v>
      </c>
      <c r="D49" s="14">
        <f t="shared" si="3"/>
        <v>0.25</v>
      </c>
      <c r="E49" s="14" t="str">
        <f t="shared" si="3"/>
        <v>-</v>
      </c>
      <c r="F49" s="14">
        <f t="shared" si="3"/>
        <v>-0.25</v>
      </c>
    </row>
    <row r="50" spans="2:6" ht="20.100000000000001" customHeight="1" thickBot="1" x14ac:dyDescent="0.25">
      <c r="B50" s="8" t="s">
        <v>16</v>
      </c>
      <c r="C50" s="14" t="str">
        <f t="shared" si="3"/>
        <v>-</v>
      </c>
      <c r="D50" s="14" t="str">
        <f t="shared" si="3"/>
        <v>-</v>
      </c>
      <c r="E50" s="14" t="str">
        <f t="shared" si="3"/>
        <v>-</v>
      </c>
      <c r="F50" s="14" t="str">
        <f t="shared" si="3"/>
        <v>-</v>
      </c>
    </row>
    <row r="51" spans="2:6" ht="20.100000000000001" customHeight="1" thickBot="1" x14ac:dyDescent="0.25">
      <c r="B51" s="9" t="s">
        <v>17</v>
      </c>
      <c r="C51" s="15">
        <f t="shared" ref="C51:F51" si="4">IF(C28=0,"-",IF(G28=0,"-",(G28-C28)/C28))</f>
        <v>-3.937007874015748E-2</v>
      </c>
      <c r="D51" s="15">
        <f t="shared" si="4"/>
        <v>-4.3478260869565216E-2</v>
      </c>
      <c r="E51" s="15">
        <f t="shared" si="4"/>
        <v>0</v>
      </c>
      <c r="F51" s="15">
        <f t="shared" si="4"/>
        <v>-9.7826086956521743E-2</v>
      </c>
    </row>
  </sheetData>
  <mergeCells count="3">
    <mergeCell ref="C32:F32"/>
    <mergeCell ref="C9:F9"/>
    <mergeCell ref="G9:J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3:T34"/>
  <sheetViews>
    <sheetView zoomScaleNormal="100" workbookViewId="0"/>
  </sheetViews>
  <sheetFormatPr baseColWidth="10" defaultRowHeight="12.75" x14ac:dyDescent="0.2"/>
  <cols>
    <col min="1" max="1" width="8.625" customWidth="1"/>
    <col min="2" max="2" width="26.375" customWidth="1"/>
    <col min="3" max="3" width="12.875" bestFit="1" customWidth="1"/>
    <col min="4" max="4" width="8.75" bestFit="1" customWidth="1"/>
    <col min="5" max="5" width="10.5" bestFit="1" customWidth="1"/>
    <col min="6" max="6" width="13.5" bestFit="1" customWidth="1"/>
    <col min="7" max="7" width="11.5" bestFit="1" customWidth="1"/>
    <col min="8" max="8" width="15.625" customWidth="1"/>
    <col min="9" max="9" width="12.875" bestFit="1" customWidth="1"/>
    <col min="10" max="10" width="8.75" bestFit="1" customWidth="1"/>
    <col min="11" max="11" width="10.5" bestFit="1" customWidth="1"/>
    <col min="12" max="12" width="13.5" bestFit="1" customWidth="1"/>
    <col min="13" max="13" width="11.5" bestFit="1" customWidth="1"/>
    <col min="14" max="14" width="15.625" customWidth="1"/>
    <col min="15" max="15" width="12.875" bestFit="1" customWidth="1"/>
    <col min="16" max="16" width="8.75" bestFit="1" customWidth="1"/>
    <col min="17" max="17" width="10.5" bestFit="1" customWidth="1"/>
    <col min="18" max="18" width="13.5" bestFit="1" customWidth="1"/>
    <col min="19" max="19" width="11.5" bestFit="1" customWidth="1"/>
    <col min="20" max="20" width="15.625" customWidth="1"/>
  </cols>
  <sheetData>
    <row r="13" spans="2:20" ht="44.25" customHeight="1" thickBot="1" x14ac:dyDescent="0.25">
      <c r="C13" s="27" t="s">
        <v>119</v>
      </c>
      <c r="D13" s="28"/>
      <c r="E13" s="28"/>
      <c r="F13" s="28"/>
      <c r="G13" s="28"/>
      <c r="H13" s="28"/>
      <c r="I13" s="28" t="s">
        <v>120</v>
      </c>
      <c r="J13" s="28"/>
      <c r="K13" s="28"/>
      <c r="L13" s="28"/>
      <c r="M13" s="28"/>
      <c r="N13" s="28"/>
      <c r="O13" s="28" t="s">
        <v>122</v>
      </c>
      <c r="P13" s="28"/>
      <c r="Q13" s="28"/>
      <c r="R13" s="28"/>
      <c r="S13" s="28"/>
      <c r="T13" s="28"/>
    </row>
    <row r="14" spans="2:20" ht="44.25" customHeight="1" thickBot="1" x14ac:dyDescent="0.25">
      <c r="C14" s="29" t="s">
        <v>74</v>
      </c>
      <c r="D14" s="40" t="s">
        <v>70</v>
      </c>
      <c r="E14" s="42"/>
      <c r="F14" s="29" t="s">
        <v>71</v>
      </c>
      <c r="G14" s="29" t="s">
        <v>72</v>
      </c>
      <c r="H14" s="29" t="s">
        <v>73</v>
      </c>
      <c r="I14" s="33" t="s">
        <v>74</v>
      </c>
      <c r="J14" s="40" t="s">
        <v>70</v>
      </c>
      <c r="K14" s="42"/>
      <c r="L14" s="29" t="s">
        <v>71</v>
      </c>
      <c r="M14" s="29" t="s">
        <v>72</v>
      </c>
      <c r="N14" s="29" t="s">
        <v>73</v>
      </c>
      <c r="O14" s="33" t="s">
        <v>74</v>
      </c>
      <c r="P14" s="40" t="s">
        <v>70</v>
      </c>
      <c r="Q14" s="42"/>
      <c r="R14" s="29" t="s">
        <v>71</v>
      </c>
      <c r="S14" s="29" t="s">
        <v>72</v>
      </c>
      <c r="T14" s="29" t="s">
        <v>73</v>
      </c>
    </row>
    <row r="15" spans="2:20" ht="44.25" customHeight="1" thickBot="1" x14ac:dyDescent="0.25">
      <c r="C15" s="43"/>
      <c r="D15" s="10" t="s">
        <v>75</v>
      </c>
      <c r="E15" s="10" t="s">
        <v>76</v>
      </c>
      <c r="F15" s="43"/>
      <c r="G15" s="43"/>
      <c r="H15" s="43"/>
      <c r="I15" s="52"/>
      <c r="J15" s="10" t="s">
        <v>75</v>
      </c>
      <c r="K15" s="10" t="s">
        <v>76</v>
      </c>
      <c r="L15" s="43"/>
      <c r="M15" s="43"/>
      <c r="N15" s="43"/>
      <c r="O15" s="52"/>
      <c r="P15" s="10" t="s">
        <v>75</v>
      </c>
      <c r="Q15" s="10" t="s">
        <v>76</v>
      </c>
      <c r="R15" s="43"/>
      <c r="S15" s="43"/>
      <c r="T15" s="43"/>
    </row>
    <row r="16" spans="2:20" ht="20.100000000000001" customHeight="1" thickBot="1" x14ac:dyDescent="0.25">
      <c r="B16" s="5" t="s">
        <v>0</v>
      </c>
      <c r="C16" s="11">
        <v>607</v>
      </c>
      <c r="D16" s="11">
        <v>267</v>
      </c>
      <c r="E16" s="11">
        <v>110</v>
      </c>
      <c r="F16" s="11">
        <v>230</v>
      </c>
      <c r="G16" s="11">
        <v>606</v>
      </c>
      <c r="H16" s="11">
        <v>1</v>
      </c>
      <c r="I16" s="11">
        <v>663</v>
      </c>
      <c r="J16" s="11">
        <v>234</v>
      </c>
      <c r="K16" s="11">
        <v>156</v>
      </c>
      <c r="L16" s="11">
        <v>273</v>
      </c>
      <c r="M16" s="11">
        <v>663</v>
      </c>
      <c r="N16" s="11">
        <v>0</v>
      </c>
      <c r="O16" s="14">
        <f t="shared" ref="O16:T31" si="0">IF(C16=0,"-",(I16-C16)/C16)</f>
        <v>9.2257001647446463E-2</v>
      </c>
      <c r="P16" s="14">
        <f t="shared" si="0"/>
        <v>-0.12359550561797752</v>
      </c>
      <c r="Q16" s="14">
        <f t="shared" si="0"/>
        <v>0.41818181818181815</v>
      </c>
      <c r="R16" s="14">
        <f t="shared" si="0"/>
        <v>0.18695652173913044</v>
      </c>
      <c r="S16" s="14">
        <f t="shared" si="0"/>
        <v>9.405940594059406E-2</v>
      </c>
      <c r="T16" s="14">
        <f t="shared" si="0"/>
        <v>-1</v>
      </c>
    </row>
    <row r="17" spans="2:20" ht="20.100000000000001" customHeight="1" thickBot="1" x14ac:dyDescent="0.25">
      <c r="B17" s="6" t="s">
        <v>1</v>
      </c>
      <c r="C17" s="11">
        <v>304</v>
      </c>
      <c r="D17" s="11">
        <v>92</v>
      </c>
      <c r="E17" s="11">
        <v>31</v>
      </c>
      <c r="F17" s="11">
        <v>181</v>
      </c>
      <c r="G17" s="11">
        <v>304</v>
      </c>
      <c r="H17" s="11">
        <v>0</v>
      </c>
      <c r="I17" s="11">
        <v>86</v>
      </c>
      <c r="J17" s="11">
        <v>4</v>
      </c>
      <c r="K17" s="11">
        <v>18</v>
      </c>
      <c r="L17" s="11">
        <v>64</v>
      </c>
      <c r="M17" s="11">
        <v>86</v>
      </c>
      <c r="N17" s="11">
        <v>0</v>
      </c>
      <c r="O17" s="14">
        <f t="shared" si="0"/>
        <v>-0.71710526315789469</v>
      </c>
      <c r="P17" s="14">
        <f t="shared" si="0"/>
        <v>-0.95652173913043481</v>
      </c>
      <c r="Q17" s="14">
        <f t="shared" si="0"/>
        <v>-0.41935483870967744</v>
      </c>
      <c r="R17" s="14">
        <f t="shared" si="0"/>
        <v>-0.64640883977900554</v>
      </c>
      <c r="S17" s="14">
        <f t="shared" si="0"/>
        <v>-0.71710526315789469</v>
      </c>
      <c r="T17" s="14" t="str">
        <f t="shared" si="0"/>
        <v>-</v>
      </c>
    </row>
    <row r="18" spans="2:20" ht="20.100000000000001" customHeight="1" thickBot="1" x14ac:dyDescent="0.25">
      <c r="B18" s="6" t="s">
        <v>2</v>
      </c>
      <c r="C18" s="11">
        <v>137</v>
      </c>
      <c r="D18" s="11">
        <v>45</v>
      </c>
      <c r="E18" s="11">
        <v>49</v>
      </c>
      <c r="F18" s="11">
        <v>43</v>
      </c>
      <c r="G18" s="11">
        <v>137</v>
      </c>
      <c r="H18" s="11">
        <v>0</v>
      </c>
      <c r="I18" s="11">
        <v>202</v>
      </c>
      <c r="J18" s="11">
        <v>55</v>
      </c>
      <c r="K18" s="11">
        <v>12</v>
      </c>
      <c r="L18" s="11">
        <v>135</v>
      </c>
      <c r="M18" s="11">
        <v>202</v>
      </c>
      <c r="N18" s="11">
        <v>0</v>
      </c>
      <c r="O18" s="14">
        <f t="shared" si="0"/>
        <v>0.47445255474452552</v>
      </c>
      <c r="P18" s="14">
        <f t="shared" si="0"/>
        <v>0.22222222222222221</v>
      </c>
      <c r="Q18" s="14">
        <f t="shared" si="0"/>
        <v>-0.75510204081632648</v>
      </c>
      <c r="R18" s="14">
        <f t="shared" si="0"/>
        <v>2.13953488372093</v>
      </c>
      <c r="S18" s="14">
        <f t="shared" si="0"/>
        <v>0.47445255474452552</v>
      </c>
      <c r="T18" s="14" t="str">
        <f t="shared" si="0"/>
        <v>-</v>
      </c>
    </row>
    <row r="19" spans="2:20" ht="20.100000000000001" customHeight="1" thickBot="1" x14ac:dyDescent="0.25">
      <c r="B19" s="6" t="s">
        <v>3</v>
      </c>
      <c r="C19" s="11">
        <v>590</v>
      </c>
      <c r="D19" s="11">
        <v>158</v>
      </c>
      <c r="E19" s="11">
        <v>47</v>
      </c>
      <c r="F19" s="11">
        <v>385</v>
      </c>
      <c r="G19" s="11">
        <v>585</v>
      </c>
      <c r="H19" s="11">
        <v>5</v>
      </c>
      <c r="I19" s="11">
        <v>193</v>
      </c>
      <c r="J19" s="11">
        <v>34</v>
      </c>
      <c r="K19" s="11">
        <v>15</v>
      </c>
      <c r="L19" s="11">
        <v>144</v>
      </c>
      <c r="M19" s="11">
        <v>193</v>
      </c>
      <c r="N19" s="11">
        <v>0</v>
      </c>
      <c r="O19" s="14">
        <f t="shared" si="0"/>
        <v>-0.67288135593220344</v>
      </c>
      <c r="P19" s="14">
        <f t="shared" si="0"/>
        <v>-0.78481012658227844</v>
      </c>
      <c r="Q19" s="14">
        <f t="shared" si="0"/>
        <v>-0.68085106382978722</v>
      </c>
      <c r="R19" s="14">
        <f t="shared" si="0"/>
        <v>-0.62597402597402596</v>
      </c>
      <c r="S19" s="14">
        <f t="shared" si="0"/>
        <v>-0.67008547008547004</v>
      </c>
      <c r="T19" s="14">
        <f t="shared" si="0"/>
        <v>-1</v>
      </c>
    </row>
    <row r="20" spans="2:20" ht="20.100000000000001" customHeight="1" thickBot="1" x14ac:dyDescent="0.25">
      <c r="B20" s="6" t="s">
        <v>4</v>
      </c>
      <c r="C20" s="11">
        <v>300</v>
      </c>
      <c r="D20" s="11">
        <v>122</v>
      </c>
      <c r="E20" s="11">
        <v>49</v>
      </c>
      <c r="F20" s="11">
        <v>129</v>
      </c>
      <c r="G20" s="11">
        <v>300</v>
      </c>
      <c r="H20" s="11">
        <v>0</v>
      </c>
      <c r="I20" s="11">
        <v>219</v>
      </c>
      <c r="J20" s="11">
        <v>71</v>
      </c>
      <c r="K20" s="11">
        <v>34</v>
      </c>
      <c r="L20" s="11">
        <v>114</v>
      </c>
      <c r="M20" s="11">
        <v>219</v>
      </c>
      <c r="N20" s="11">
        <v>0</v>
      </c>
      <c r="O20" s="14">
        <f t="shared" si="0"/>
        <v>-0.27</v>
      </c>
      <c r="P20" s="14">
        <f t="shared" si="0"/>
        <v>-0.41803278688524592</v>
      </c>
      <c r="Q20" s="14">
        <f t="shared" si="0"/>
        <v>-0.30612244897959184</v>
      </c>
      <c r="R20" s="14">
        <f t="shared" si="0"/>
        <v>-0.11627906976744186</v>
      </c>
      <c r="S20" s="14">
        <f t="shared" si="0"/>
        <v>-0.27</v>
      </c>
      <c r="T20" s="14" t="str">
        <f t="shared" si="0"/>
        <v>-</v>
      </c>
    </row>
    <row r="21" spans="2:20" ht="20.100000000000001" customHeight="1" thickBot="1" x14ac:dyDescent="0.25">
      <c r="B21" s="6" t="s">
        <v>5</v>
      </c>
      <c r="C21" s="11">
        <v>79</v>
      </c>
      <c r="D21" s="11">
        <v>43</v>
      </c>
      <c r="E21" s="11">
        <v>6</v>
      </c>
      <c r="F21" s="11">
        <v>30</v>
      </c>
      <c r="G21" s="11">
        <v>79</v>
      </c>
      <c r="H21" s="11">
        <v>0</v>
      </c>
      <c r="I21" s="11">
        <v>61</v>
      </c>
      <c r="J21" s="11">
        <v>17</v>
      </c>
      <c r="K21" s="11">
        <v>4</v>
      </c>
      <c r="L21" s="11">
        <v>40</v>
      </c>
      <c r="M21" s="11">
        <v>61</v>
      </c>
      <c r="N21" s="11">
        <v>0</v>
      </c>
      <c r="O21" s="14">
        <f t="shared" si="0"/>
        <v>-0.22784810126582278</v>
      </c>
      <c r="P21" s="14">
        <f t="shared" si="0"/>
        <v>-0.60465116279069764</v>
      </c>
      <c r="Q21" s="14">
        <f t="shared" si="0"/>
        <v>-0.33333333333333331</v>
      </c>
      <c r="R21" s="14">
        <f t="shared" si="0"/>
        <v>0.33333333333333331</v>
      </c>
      <c r="S21" s="14">
        <f t="shared" si="0"/>
        <v>-0.22784810126582278</v>
      </c>
      <c r="T21" s="14" t="str">
        <f t="shared" si="0"/>
        <v>-</v>
      </c>
    </row>
    <row r="22" spans="2:20" ht="20.100000000000001" customHeight="1" thickBot="1" x14ac:dyDescent="0.25">
      <c r="B22" s="6" t="s">
        <v>6</v>
      </c>
      <c r="C22" s="11">
        <v>233</v>
      </c>
      <c r="D22" s="11">
        <v>99</v>
      </c>
      <c r="E22" s="11">
        <v>20</v>
      </c>
      <c r="F22" s="11">
        <v>114</v>
      </c>
      <c r="G22" s="11">
        <v>231</v>
      </c>
      <c r="H22" s="11">
        <v>2</v>
      </c>
      <c r="I22" s="11">
        <v>312</v>
      </c>
      <c r="J22" s="11">
        <v>103</v>
      </c>
      <c r="K22" s="11">
        <v>26</v>
      </c>
      <c r="L22" s="11">
        <v>183</v>
      </c>
      <c r="M22" s="11">
        <v>312</v>
      </c>
      <c r="N22" s="11">
        <v>0</v>
      </c>
      <c r="O22" s="14">
        <f t="shared" si="0"/>
        <v>0.33905579399141633</v>
      </c>
      <c r="P22" s="14">
        <f t="shared" si="0"/>
        <v>4.0404040404040407E-2</v>
      </c>
      <c r="Q22" s="14">
        <f t="shared" si="0"/>
        <v>0.3</v>
      </c>
      <c r="R22" s="14">
        <f t="shared" si="0"/>
        <v>0.60526315789473684</v>
      </c>
      <c r="S22" s="14">
        <f t="shared" si="0"/>
        <v>0.35064935064935066</v>
      </c>
      <c r="T22" s="14">
        <f t="shared" si="0"/>
        <v>-1</v>
      </c>
    </row>
    <row r="23" spans="2:20" ht="20.100000000000001" customHeight="1" thickBot="1" x14ac:dyDescent="0.25">
      <c r="B23" s="6" t="s">
        <v>7</v>
      </c>
      <c r="C23" s="11">
        <v>185</v>
      </c>
      <c r="D23" s="11">
        <v>94</v>
      </c>
      <c r="E23" s="11">
        <v>25</v>
      </c>
      <c r="F23" s="11">
        <v>66</v>
      </c>
      <c r="G23" s="11">
        <v>183</v>
      </c>
      <c r="H23" s="11">
        <v>2</v>
      </c>
      <c r="I23" s="11">
        <v>284</v>
      </c>
      <c r="J23" s="11">
        <v>144</v>
      </c>
      <c r="K23" s="11">
        <v>30</v>
      </c>
      <c r="L23" s="11">
        <v>110</v>
      </c>
      <c r="M23" s="11">
        <v>281</v>
      </c>
      <c r="N23" s="11">
        <v>3</v>
      </c>
      <c r="O23" s="14">
        <f t="shared" si="0"/>
        <v>0.53513513513513511</v>
      </c>
      <c r="P23" s="14">
        <f t="shared" si="0"/>
        <v>0.53191489361702127</v>
      </c>
      <c r="Q23" s="14">
        <f t="shared" si="0"/>
        <v>0.2</v>
      </c>
      <c r="R23" s="14">
        <f t="shared" si="0"/>
        <v>0.66666666666666663</v>
      </c>
      <c r="S23" s="14">
        <f t="shared" si="0"/>
        <v>0.53551912568306015</v>
      </c>
      <c r="T23" s="14">
        <f t="shared" si="0"/>
        <v>0.5</v>
      </c>
    </row>
    <row r="24" spans="2:20" ht="20.100000000000001" customHeight="1" thickBot="1" x14ac:dyDescent="0.25">
      <c r="B24" s="6" t="s">
        <v>8</v>
      </c>
      <c r="C24" s="11">
        <v>446</v>
      </c>
      <c r="D24" s="11">
        <v>247</v>
      </c>
      <c r="E24" s="11">
        <v>44</v>
      </c>
      <c r="F24" s="11">
        <v>155</v>
      </c>
      <c r="G24" s="11">
        <v>442</v>
      </c>
      <c r="H24" s="11">
        <v>4</v>
      </c>
      <c r="I24" s="11">
        <v>449</v>
      </c>
      <c r="J24" s="11">
        <v>250</v>
      </c>
      <c r="K24" s="11">
        <v>16</v>
      </c>
      <c r="L24" s="11">
        <v>183</v>
      </c>
      <c r="M24" s="11">
        <v>449</v>
      </c>
      <c r="N24" s="11">
        <v>0</v>
      </c>
      <c r="O24" s="14">
        <f t="shared" si="0"/>
        <v>6.7264573991031393E-3</v>
      </c>
      <c r="P24" s="14">
        <f t="shared" si="0"/>
        <v>1.2145748987854251E-2</v>
      </c>
      <c r="Q24" s="14">
        <f t="shared" si="0"/>
        <v>-0.63636363636363635</v>
      </c>
      <c r="R24" s="14">
        <f t="shared" si="0"/>
        <v>0.18064516129032257</v>
      </c>
      <c r="S24" s="14">
        <f t="shared" si="0"/>
        <v>1.5837104072398189E-2</v>
      </c>
      <c r="T24" s="14">
        <f t="shared" si="0"/>
        <v>-1</v>
      </c>
    </row>
    <row r="25" spans="2:20" ht="20.100000000000001" customHeight="1" thickBot="1" x14ac:dyDescent="0.25">
      <c r="B25" s="6" t="s">
        <v>9</v>
      </c>
      <c r="C25" s="11">
        <v>563</v>
      </c>
      <c r="D25" s="11">
        <v>238</v>
      </c>
      <c r="E25" s="11">
        <v>118</v>
      </c>
      <c r="F25" s="11">
        <v>207</v>
      </c>
      <c r="G25" s="11">
        <v>561</v>
      </c>
      <c r="H25" s="11">
        <v>2</v>
      </c>
      <c r="I25" s="11">
        <v>477</v>
      </c>
      <c r="J25" s="11">
        <v>169</v>
      </c>
      <c r="K25" s="11">
        <v>106</v>
      </c>
      <c r="L25" s="11">
        <v>202</v>
      </c>
      <c r="M25" s="11">
        <v>477</v>
      </c>
      <c r="N25" s="11">
        <v>0</v>
      </c>
      <c r="O25" s="14">
        <f t="shared" si="0"/>
        <v>-0.15275310834813499</v>
      </c>
      <c r="P25" s="14">
        <f t="shared" si="0"/>
        <v>-0.28991596638655465</v>
      </c>
      <c r="Q25" s="14">
        <f t="shared" si="0"/>
        <v>-0.10169491525423729</v>
      </c>
      <c r="R25" s="14">
        <f t="shared" si="0"/>
        <v>-2.4154589371980676E-2</v>
      </c>
      <c r="S25" s="14">
        <f t="shared" si="0"/>
        <v>-0.1497326203208556</v>
      </c>
      <c r="T25" s="14">
        <f t="shared" si="0"/>
        <v>-1</v>
      </c>
    </row>
    <row r="26" spans="2:20" ht="20.100000000000001" customHeight="1" thickBot="1" x14ac:dyDescent="0.25">
      <c r="B26" s="6" t="s">
        <v>10</v>
      </c>
      <c r="C26" s="11">
        <v>91</v>
      </c>
      <c r="D26" s="11">
        <v>39</v>
      </c>
      <c r="E26" s="11">
        <v>15</v>
      </c>
      <c r="F26" s="11">
        <v>37</v>
      </c>
      <c r="G26" s="11">
        <v>90</v>
      </c>
      <c r="H26" s="11">
        <v>1</v>
      </c>
      <c r="I26" s="11">
        <v>201</v>
      </c>
      <c r="J26" s="11">
        <v>78</v>
      </c>
      <c r="K26" s="11">
        <v>33</v>
      </c>
      <c r="L26" s="11">
        <v>90</v>
      </c>
      <c r="M26" s="11">
        <v>201</v>
      </c>
      <c r="N26" s="11">
        <v>0</v>
      </c>
      <c r="O26" s="14">
        <f t="shared" si="0"/>
        <v>1.2087912087912087</v>
      </c>
      <c r="P26" s="14">
        <f t="shared" si="0"/>
        <v>1</v>
      </c>
      <c r="Q26" s="14">
        <f t="shared" si="0"/>
        <v>1.2</v>
      </c>
      <c r="R26" s="14">
        <f t="shared" si="0"/>
        <v>1.4324324324324325</v>
      </c>
      <c r="S26" s="14">
        <f t="shared" si="0"/>
        <v>1.2333333333333334</v>
      </c>
      <c r="T26" s="14">
        <f t="shared" si="0"/>
        <v>-1</v>
      </c>
    </row>
    <row r="27" spans="2:20" ht="20.100000000000001" customHeight="1" thickBot="1" x14ac:dyDescent="0.25">
      <c r="B27" s="6" t="s">
        <v>11</v>
      </c>
      <c r="C27" s="11">
        <v>272</v>
      </c>
      <c r="D27" s="11">
        <v>140</v>
      </c>
      <c r="E27" s="11">
        <v>28</v>
      </c>
      <c r="F27" s="11">
        <v>104</v>
      </c>
      <c r="G27" s="11">
        <v>270</v>
      </c>
      <c r="H27" s="11">
        <v>2</v>
      </c>
      <c r="I27" s="11">
        <v>333</v>
      </c>
      <c r="J27" s="11">
        <v>138</v>
      </c>
      <c r="K27" s="11">
        <v>16</v>
      </c>
      <c r="L27" s="11">
        <v>179</v>
      </c>
      <c r="M27" s="11">
        <v>324</v>
      </c>
      <c r="N27" s="11">
        <v>9</v>
      </c>
      <c r="O27" s="14">
        <f t="shared" si="0"/>
        <v>0.22426470588235295</v>
      </c>
      <c r="P27" s="14">
        <f t="shared" si="0"/>
        <v>-1.4285714285714285E-2</v>
      </c>
      <c r="Q27" s="14">
        <f t="shared" si="0"/>
        <v>-0.42857142857142855</v>
      </c>
      <c r="R27" s="14">
        <f t="shared" si="0"/>
        <v>0.72115384615384615</v>
      </c>
      <c r="S27" s="14">
        <f t="shared" si="0"/>
        <v>0.2</v>
      </c>
      <c r="T27" s="14">
        <f t="shared" si="0"/>
        <v>3.5</v>
      </c>
    </row>
    <row r="28" spans="2:20" ht="20.100000000000001" customHeight="1" thickBot="1" x14ac:dyDescent="0.25">
      <c r="B28" s="6" t="s">
        <v>12</v>
      </c>
      <c r="C28" s="11">
        <v>332</v>
      </c>
      <c r="D28" s="11">
        <v>140</v>
      </c>
      <c r="E28" s="11">
        <v>20</v>
      </c>
      <c r="F28" s="11">
        <v>172</v>
      </c>
      <c r="G28" s="11">
        <v>327</v>
      </c>
      <c r="H28" s="11">
        <v>5</v>
      </c>
      <c r="I28" s="11">
        <v>333</v>
      </c>
      <c r="J28" s="11">
        <v>139</v>
      </c>
      <c r="K28" s="11">
        <v>20</v>
      </c>
      <c r="L28" s="11">
        <v>174</v>
      </c>
      <c r="M28" s="11">
        <v>333</v>
      </c>
      <c r="N28" s="11">
        <v>0</v>
      </c>
      <c r="O28" s="14">
        <f t="shared" si="0"/>
        <v>3.0120481927710845E-3</v>
      </c>
      <c r="P28" s="14">
        <f t="shared" si="0"/>
        <v>-7.1428571428571426E-3</v>
      </c>
      <c r="Q28" s="14">
        <f t="shared" si="0"/>
        <v>0</v>
      </c>
      <c r="R28" s="14">
        <f t="shared" si="0"/>
        <v>1.1627906976744186E-2</v>
      </c>
      <c r="S28" s="14">
        <f t="shared" si="0"/>
        <v>1.834862385321101E-2</v>
      </c>
      <c r="T28" s="14">
        <f t="shared" si="0"/>
        <v>-1</v>
      </c>
    </row>
    <row r="29" spans="2:20" ht="20.100000000000001" customHeight="1" thickBot="1" x14ac:dyDescent="0.25">
      <c r="B29" s="6" t="s">
        <v>13</v>
      </c>
      <c r="C29" s="11">
        <v>294</v>
      </c>
      <c r="D29" s="11">
        <v>167</v>
      </c>
      <c r="E29" s="11">
        <v>55</v>
      </c>
      <c r="F29" s="11">
        <v>72</v>
      </c>
      <c r="G29" s="11">
        <v>290</v>
      </c>
      <c r="H29" s="11">
        <v>4</v>
      </c>
      <c r="I29" s="11">
        <v>354</v>
      </c>
      <c r="J29" s="11">
        <v>179</v>
      </c>
      <c r="K29" s="11">
        <v>22</v>
      </c>
      <c r="L29" s="11">
        <v>153</v>
      </c>
      <c r="M29" s="11">
        <v>353</v>
      </c>
      <c r="N29" s="11">
        <v>1</v>
      </c>
      <c r="O29" s="14">
        <f t="shared" si="0"/>
        <v>0.20408163265306123</v>
      </c>
      <c r="P29" s="14">
        <f t="shared" si="0"/>
        <v>7.1856287425149698E-2</v>
      </c>
      <c r="Q29" s="14">
        <f t="shared" si="0"/>
        <v>-0.6</v>
      </c>
      <c r="R29" s="14">
        <f t="shared" si="0"/>
        <v>1.125</v>
      </c>
      <c r="S29" s="14">
        <f t="shared" si="0"/>
        <v>0.21724137931034482</v>
      </c>
      <c r="T29" s="14">
        <f t="shared" si="0"/>
        <v>-0.75</v>
      </c>
    </row>
    <row r="30" spans="2:20" ht="20.100000000000001" customHeight="1" thickBot="1" x14ac:dyDescent="0.25">
      <c r="B30" s="6" t="s">
        <v>14</v>
      </c>
      <c r="C30" s="11">
        <v>112</v>
      </c>
      <c r="D30" s="11">
        <v>29</v>
      </c>
      <c r="E30" s="11">
        <v>13</v>
      </c>
      <c r="F30" s="11">
        <v>70</v>
      </c>
      <c r="G30" s="11">
        <v>112</v>
      </c>
      <c r="H30" s="11">
        <v>0</v>
      </c>
      <c r="I30" s="11">
        <v>138</v>
      </c>
      <c r="J30" s="11">
        <v>19</v>
      </c>
      <c r="K30" s="11">
        <v>20</v>
      </c>
      <c r="L30" s="11">
        <v>99</v>
      </c>
      <c r="M30" s="11">
        <v>138</v>
      </c>
      <c r="N30" s="11">
        <v>0</v>
      </c>
      <c r="O30" s="14">
        <f t="shared" si="0"/>
        <v>0.23214285714285715</v>
      </c>
      <c r="P30" s="14">
        <f t="shared" si="0"/>
        <v>-0.34482758620689657</v>
      </c>
      <c r="Q30" s="14">
        <f t="shared" si="0"/>
        <v>0.53846153846153844</v>
      </c>
      <c r="R30" s="14">
        <f t="shared" si="0"/>
        <v>0.41428571428571431</v>
      </c>
      <c r="S30" s="14">
        <f t="shared" si="0"/>
        <v>0.23214285714285715</v>
      </c>
      <c r="T30" s="14" t="str">
        <f t="shared" si="0"/>
        <v>-</v>
      </c>
    </row>
    <row r="31" spans="2:20" ht="20.100000000000001" customHeight="1" thickBot="1" x14ac:dyDescent="0.25">
      <c r="B31" s="7" t="s">
        <v>15</v>
      </c>
      <c r="C31" s="11">
        <v>278</v>
      </c>
      <c r="D31" s="11">
        <v>146</v>
      </c>
      <c r="E31" s="11">
        <v>27</v>
      </c>
      <c r="F31" s="11">
        <v>105</v>
      </c>
      <c r="G31" s="11">
        <v>278</v>
      </c>
      <c r="H31" s="11">
        <v>0</v>
      </c>
      <c r="I31" s="11">
        <v>305</v>
      </c>
      <c r="J31" s="11">
        <v>121</v>
      </c>
      <c r="K31" s="11">
        <v>31</v>
      </c>
      <c r="L31" s="11">
        <v>153</v>
      </c>
      <c r="M31" s="11">
        <v>305</v>
      </c>
      <c r="N31" s="11">
        <v>0</v>
      </c>
      <c r="O31" s="14">
        <f t="shared" si="0"/>
        <v>9.7122302158273388E-2</v>
      </c>
      <c r="P31" s="14">
        <f t="shared" si="0"/>
        <v>-0.17123287671232876</v>
      </c>
      <c r="Q31" s="14">
        <f t="shared" si="0"/>
        <v>0.14814814814814814</v>
      </c>
      <c r="R31" s="14">
        <f t="shared" si="0"/>
        <v>0.45714285714285713</v>
      </c>
      <c r="S31" s="14">
        <f t="shared" si="0"/>
        <v>9.7122302158273388E-2</v>
      </c>
      <c r="T31" s="14" t="str">
        <f t="shared" si="0"/>
        <v>-</v>
      </c>
    </row>
    <row r="32" spans="2:20" ht="20.100000000000001" customHeight="1" thickBot="1" x14ac:dyDescent="0.25">
      <c r="B32" s="8" t="s">
        <v>16</v>
      </c>
      <c r="C32" s="11">
        <v>40</v>
      </c>
      <c r="D32" s="11">
        <v>7</v>
      </c>
      <c r="E32" s="11">
        <v>3</v>
      </c>
      <c r="F32" s="11">
        <v>30</v>
      </c>
      <c r="G32" s="11">
        <v>40</v>
      </c>
      <c r="H32" s="11">
        <v>0</v>
      </c>
      <c r="I32" s="11">
        <v>22</v>
      </c>
      <c r="J32" s="11">
        <v>8</v>
      </c>
      <c r="K32" s="11">
        <v>3</v>
      </c>
      <c r="L32" s="11">
        <v>11</v>
      </c>
      <c r="M32" s="11">
        <v>22</v>
      </c>
      <c r="N32" s="11">
        <v>0</v>
      </c>
      <c r="O32" s="14">
        <f t="shared" ref="O32:T33" si="1">IF(C32=0,"-",(I32-C32)/C32)</f>
        <v>-0.45</v>
      </c>
      <c r="P32" s="14">
        <f t="shared" si="1"/>
        <v>0.14285714285714285</v>
      </c>
      <c r="Q32" s="14">
        <f t="shared" si="1"/>
        <v>0</v>
      </c>
      <c r="R32" s="14">
        <f t="shared" si="1"/>
        <v>-0.6333333333333333</v>
      </c>
      <c r="S32" s="14">
        <f t="shared" si="1"/>
        <v>-0.45</v>
      </c>
      <c r="T32" s="14" t="str">
        <f t="shared" si="1"/>
        <v>-</v>
      </c>
    </row>
    <row r="33" spans="2:20" ht="20.100000000000001" customHeight="1" thickBot="1" x14ac:dyDescent="0.25">
      <c r="B33" s="9" t="s">
        <v>17</v>
      </c>
      <c r="C33" s="12">
        <f>SUM(C16:C32)</f>
        <v>4863</v>
      </c>
      <c r="D33" s="12">
        <f t="shared" ref="D33:N33" si="2">SUM(D16:D32)</f>
        <v>2073</v>
      </c>
      <c r="E33" s="12">
        <f t="shared" si="2"/>
        <v>660</v>
      </c>
      <c r="F33" s="12">
        <f t="shared" si="2"/>
        <v>2130</v>
      </c>
      <c r="G33" s="12">
        <f t="shared" si="2"/>
        <v>4835</v>
      </c>
      <c r="H33" s="12">
        <f t="shared" si="2"/>
        <v>28</v>
      </c>
      <c r="I33" s="12">
        <f t="shared" si="2"/>
        <v>4632</v>
      </c>
      <c r="J33" s="12">
        <f t="shared" si="2"/>
        <v>1763</v>
      </c>
      <c r="K33" s="12">
        <f t="shared" si="2"/>
        <v>562</v>
      </c>
      <c r="L33" s="12">
        <f t="shared" si="2"/>
        <v>2307</v>
      </c>
      <c r="M33" s="12">
        <f t="shared" si="2"/>
        <v>4619</v>
      </c>
      <c r="N33" s="12">
        <f t="shared" si="2"/>
        <v>13</v>
      </c>
      <c r="O33" s="15">
        <f t="shared" si="1"/>
        <v>-4.7501542257865514E-2</v>
      </c>
      <c r="P33" s="15">
        <f t="shared" si="1"/>
        <v>-0.14954172696575013</v>
      </c>
      <c r="Q33" s="15">
        <f t="shared" si="1"/>
        <v>-0.1484848484848485</v>
      </c>
      <c r="R33" s="15">
        <f t="shared" si="1"/>
        <v>8.3098591549295775E-2</v>
      </c>
      <c r="S33" s="15">
        <f t="shared" si="1"/>
        <v>-4.4674250258531542E-2</v>
      </c>
      <c r="T33" s="15">
        <f t="shared" si="1"/>
        <v>-0.5357142857142857</v>
      </c>
    </row>
    <row r="34" spans="2:20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</sheetData>
  <mergeCells count="18">
    <mergeCell ref="N14:N15"/>
    <mergeCell ref="P14:Q14"/>
    <mergeCell ref="R14:R15"/>
    <mergeCell ref="S14:S15"/>
    <mergeCell ref="T14:T15"/>
    <mergeCell ref="C13:H13"/>
    <mergeCell ref="I13:N13"/>
    <mergeCell ref="O13:T13"/>
    <mergeCell ref="D14:E14"/>
    <mergeCell ref="F14:F15"/>
    <mergeCell ref="G14:G15"/>
    <mergeCell ref="H14:H15"/>
    <mergeCell ref="J14:K14"/>
    <mergeCell ref="L14:L15"/>
    <mergeCell ref="M14:M15"/>
    <mergeCell ref="C14:C15"/>
    <mergeCell ref="I14:I15"/>
    <mergeCell ref="O14:O15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4:K34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11" width="15.625" customWidth="1"/>
    <col min="19" max="19" width="11.875" customWidth="1"/>
  </cols>
  <sheetData>
    <row r="14" spans="2:11" ht="44.25" customHeight="1" thickBot="1" x14ac:dyDescent="0.25">
      <c r="C14" s="27" t="s">
        <v>119</v>
      </c>
      <c r="D14" s="28"/>
      <c r="E14" s="28"/>
      <c r="F14" s="27" t="s">
        <v>120</v>
      </c>
      <c r="G14" s="28"/>
      <c r="H14" s="28"/>
      <c r="I14" s="27" t="s">
        <v>122</v>
      </c>
      <c r="J14" s="28"/>
      <c r="K14" s="28"/>
    </row>
    <row r="15" spans="2:11" ht="44.25" customHeight="1" thickBot="1" x14ac:dyDescent="0.25">
      <c r="C15" s="10" t="s">
        <v>77</v>
      </c>
      <c r="D15" s="10" t="s">
        <v>78</v>
      </c>
      <c r="E15" s="10" t="s">
        <v>40</v>
      </c>
      <c r="F15" s="10" t="s">
        <v>77</v>
      </c>
      <c r="G15" s="10" t="s">
        <v>78</v>
      </c>
      <c r="H15" s="10" t="s">
        <v>40</v>
      </c>
      <c r="I15" s="10" t="s">
        <v>77</v>
      </c>
      <c r="J15" s="10" t="s">
        <v>78</v>
      </c>
      <c r="K15" s="10" t="s">
        <v>40</v>
      </c>
    </row>
    <row r="16" spans="2:11" ht="20.100000000000001" customHeight="1" thickBot="1" x14ac:dyDescent="0.25">
      <c r="B16" s="5" t="s">
        <v>0</v>
      </c>
      <c r="C16" s="11">
        <v>267</v>
      </c>
      <c r="D16" s="11">
        <v>224</v>
      </c>
      <c r="E16" s="11">
        <v>43</v>
      </c>
      <c r="F16" s="11">
        <v>234</v>
      </c>
      <c r="G16" s="11">
        <v>219</v>
      </c>
      <c r="H16" s="11">
        <v>15</v>
      </c>
      <c r="I16" s="14">
        <f>IF(C16=0,"-",(F16-C16)/C16)</f>
        <v>-0.12359550561797752</v>
      </c>
      <c r="J16" s="14">
        <f>IF(D16=0,"-",(G16-D16)/D16)</f>
        <v>-2.2321428571428572E-2</v>
      </c>
      <c r="K16" s="14">
        <f>IF(E16=0,"-",(H16-E16)/E16)</f>
        <v>-0.65116279069767447</v>
      </c>
    </row>
    <row r="17" spans="2:11" ht="20.100000000000001" customHeight="1" thickBot="1" x14ac:dyDescent="0.25">
      <c r="B17" s="6" t="s">
        <v>1</v>
      </c>
      <c r="C17" s="11">
        <v>92</v>
      </c>
      <c r="D17" s="11">
        <v>61</v>
      </c>
      <c r="E17" s="11">
        <v>31</v>
      </c>
      <c r="F17" s="11">
        <v>4</v>
      </c>
      <c r="G17" s="11">
        <v>4</v>
      </c>
      <c r="H17" s="11">
        <v>0</v>
      </c>
      <c r="I17" s="14">
        <f t="shared" ref="I17:K33" si="0">IF(C17=0,"-",(F17-C17)/C17)</f>
        <v>-0.95652173913043481</v>
      </c>
      <c r="J17" s="14">
        <f t="shared" si="0"/>
        <v>-0.93442622950819676</v>
      </c>
      <c r="K17" s="14">
        <f t="shared" si="0"/>
        <v>-1</v>
      </c>
    </row>
    <row r="18" spans="2:11" ht="20.100000000000001" customHeight="1" thickBot="1" x14ac:dyDescent="0.25">
      <c r="B18" s="6" t="s">
        <v>2</v>
      </c>
      <c r="C18" s="11">
        <v>45</v>
      </c>
      <c r="D18" s="11">
        <v>36</v>
      </c>
      <c r="E18" s="11">
        <v>9</v>
      </c>
      <c r="F18" s="11">
        <v>55</v>
      </c>
      <c r="G18" s="11">
        <v>39</v>
      </c>
      <c r="H18" s="11">
        <v>16</v>
      </c>
      <c r="I18" s="14">
        <f t="shared" si="0"/>
        <v>0.22222222222222221</v>
      </c>
      <c r="J18" s="14">
        <f t="shared" si="0"/>
        <v>8.3333333333333329E-2</v>
      </c>
      <c r="K18" s="14">
        <f t="shared" si="0"/>
        <v>0.77777777777777779</v>
      </c>
    </row>
    <row r="19" spans="2:11" ht="20.100000000000001" customHeight="1" thickBot="1" x14ac:dyDescent="0.25">
      <c r="B19" s="6" t="s">
        <v>3</v>
      </c>
      <c r="C19" s="11">
        <v>158</v>
      </c>
      <c r="D19" s="11">
        <v>130</v>
      </c>
      <c r="E19" s="11">
        <v>28</v>
      </c>
      <c r="F19" s="11">
        <v>34</v>
      </c>
      <c r="G19" s="11">
        <v>24</v>
      </c>
      <c r="H19" s="11">
        <v>10</v>
      </c>
      <c r="I19" s="14">
        <f t="shared" si="0"/>
        <v>-0.78481012658227844</v>
      </c>
      <c r="J19" s="14">
        <f t="shared" si="0"/>
        <v>-0.81538461538461537</v>
      </c>
      <c r="K19" s="14">
        <f t="shared" si="0"/>
        <v>-0.6428571428571429</v>
      </c>
    </row>
    <row r="20" spans="2:11" ht="20.100000000000001" customHeight="1" thickBot="1" x14ac:dyDescent="0.25">
      <c r="B20" s="6" t="s">
        <v>4</v>
      </c>
      <c r="C20" s="11">
        <v>122</v>
      </c>
      <c r="D20" s="11">
        <v>109</v>
      </c>
      <c r="E20" s="11">
        <v>13</v>
      </c>
      <c r="F20" s="11">
        <v>71</v>
      </c>
      <c r="G20" s="11">
        <v>59</v>
      </c>
      <c r="H20" s="11">
        <v>12</v>
      </c>
      <c r="I20" s="14">
        <f t="shared" si="0"/>
        <v>-0.41803278688524592</v>
      </c>
      <c r="J20" s="14">
        <f t="shared" si="0"/>
        <v>-0.45871559633027525</v>
      </c>
      <c r="K20" s="14">
        <f t="shared" si="0"/>
        <v>-7.6923076923076927E-2</v>
      </c>
    </row>
    <row r="21" spans="2:11" ht="20.100000000000001" customHeight="1" thickBot="1" x14ac:dyDescent="0.25">
      <c r="B21" s="6" t="s">
        <v>5</v>
      </c>
      <c r="C21" s="11">
        <v>43</v>
      </c>
      <c r="D21" s="11">
        <v>39</v>
      </c>
      <c r="E21" s="11">
        <v>4</v>
      </c>
      <c r="F21" s="11">
        <v>17</v>
      </c>
      <c r="G21" s="11">
        <v>16</v>
      </c>
      <c r="H21" s="11">
        <v>1</v>
      </c>
      <c r="I21" s="14">
        <f t="shared" si="0"/>
        <v>-0.60465116279069764</v>
      </c>
      <c r="J21" s="14">
        <f t="shared" si="0"/>
        <v>-0.58974358974358976</v>
      </c>
      <c r="K21" s="14">
        <f t="shared" si="0"/>
        <v>-0.75</v>
      </c>
    </row>
    <row r="22" spans="2:11" ht="20.100000000000001" customHeight="1" thickBot="1" x14ac:dyDescent="0.25">
      <c r="B22" s="6" t="s">
        <v>6</v>
      </c>
      <c r="C22" s="11">
        <v>99</v>
      </c>
      <c r="D22" s="11">
        <v>74</v>
      </c>
      <c r="E22" s="11">
        <v>25</v>
      </c>
      <c r="F22" s="11">
        <v>103</v>
      </c>
      <c r="G22" s="11">
        <v>77</v>
      </c>
      <c r="H22" s="11">
        <v>26</v>
      </c>
      <c r="I22" s="14">
        <f t="shared" si="0"/>
        <v>4.0404040404040407E-2</v>
      </c>
      <c r="J22" s="14">
        <f t="shared" si="0"/>
        <v>4.0540540540540543E-2</v>
      </c>
      <c r="K22" s="14">
        <f t="shared" si="0"/>
        <v>0.04</v>
      </c>
    </row>
    <row r="23" spans="2:11" ht="20.100000000000001" customHeight="1" thickBot="1" x14ac:dyDescent="0.25">
      <c r="B23" s="6" t="s">
        <v>7</v>
      </c>
      <c r="C23" s="11">
        <v>94</v>
      </c>
      <c r="D23" s="11">
        <v>79</v>
      </c>
      <c r="E23" s="11">
        <v>15</v>
      </c>
      <c r="F23" s="11">
        <v>144</v>
      </c>
      <c r="G23" s="11">
        <v>113</v>
      </c>
      <c r="H23" s="11">
        <v>31</v>
      </c>
      <c r="I23" s="14">
        <f t="shared" si="0"/>
        <v>0.53191489361702127</v>
      </c>
      <c r="J23" s="14">
        <f t="shared" si="0"/>
        <v>0.43037974683544306</v>
      </c>
      <c r="K23" s="14">
        <f t="shared" si="0"/>
        <v>1.0666666666666667</v>
      </c>
    </row>
    <row r="24" spans="2:11" ht="20.100000000000001" customHeight="1" thickBot="1" x14ac:dyDescent="0.25">
      <c r="B24" s="6" t="s">
        <v>8</v>
      </c>
      <c r="C24" s="11">
        <v>247</v>
      </c>
      <c r="D24" s="11">
        <v>135</v>
      </c>
      <c r="E24" s="11">
        <v>112</v>
      </c>
      <c r="F24" s="11">
        <v>250</v>
      </c>
      <c r="G24" s="11">
        <v>146</v>
      </c>
      <c r="H24" s="11">
        <v>104</v>
      </c>
      <c r="I24" s="14">
        <f t="shared" si="0"/>
        <v>1.2145748987854251E-2</v>
      </c>
      <c r="J24" s="14">
        <f t="shared" si="0"/>
        <v>8.1481481481481488E-2</v>
      </c>
      <c r="K24" s="14">
        <f t="shared" si="0"/>
        <v>-7.1428571428571425E-2</v>
      </c>
    </row>
    <row r="25" spans="2:11" ht="20.100000000000001" customHeight="1" thickBot="1" x14ac:dyDescent="0.25">
      <c r="B25" s="6" t="s">
        <v>9</v>
      </c>
      <c r="C25" s="11">
        <v>238</v>
      </c>
      <c r="D25" s="11">
        <v>186</v>
      </c>
      <c r="E25" s="11">
        <v>52</v>
      </c>
      <c r="F25" s="11">
        <v>169</v>
      </c>
      <c r="G25" s="11">
        <v>139</v>
      </c>
      <c r="H25" s="11">
        <v>30</v>
      </c>
      <c r="I25" s="14">
        <f t="shared" si="0"/>
        <v>-0.28991596638655465</v>
      </c>
      <c r="J25" s="14">
        <f t="shared" si="0"/>
        <v>-0.25268817204301075</v>
      </c>
      <c r="K25" s="14">
        <f t="shared" si="0"/>
        <v>-0.42307692307692307</v>
      </c>
    </row>
    <row r="26" spans="2:11" ht="20.100000000000001" customHeight="1" thickBot="1" x14ac:dyDescent="0.25">
      <c r="B26" s="6" t="s">
        <v>10</v>
      </c>
      <c r="C26" s="11">
        <v>39</v>
      </c>
      <c r="D26" s="11">
        <v>35</v>
      </c>
      <c r="E26" s="11">
        <v>4</v>
      </c>
      <c r="F26" s="11">
        <v>78</v>
      </c>
      <c r="G26" s="11">
        <v>68</v>
      </c>
      <c r="H26" s="11">
        <v>10</v>
      </c>
      <c r="I26" s="14">
        <f t="shared" si="0"/>
        <v>1</v>
      </c>
      <c r="J26" s="14">
        <f t="shared" si="0"/>
        <v>0.94285714285714284</v>
      </c>
      <c r="K26" s="14">
        <f t="shared" si="0"/>
        <v>1.5</v>
      </c>
    </row>
    <row r="27" spans="2:11" ht="20.100000000000001" customHeight="1" thickBot="1" x14ac:dyDescent="0.25">
      <c r="B27" s="6" t="s">
        <v>11</v>
      </c>
      <c r="C27" s="11">
        <v>140</v>
      </c>
      <c r="D27" s="11">
        <v>84</v>
      </c>
      <c r="E27" s="11">
        <v>56</v>
      </c>
      <c r="F27" s="11">
        <v>138</v>
      </c>
      <c r="G27" s="11">
        <v>97</v>
      </c>
      <c r="H27" s="11">
        <v>41</v>
      </c>
      <c r="I27" s="14">
        <f t="shared" si="0"/>
        <v>-1.4285714285714285E-2</v>
      </c>
      <c r="J27" s="14">
        <f t="shared" si="0"/>
        <v>0.15476190476190477</v>
      </c>
      <c r="K27" s="14">
        <f t="shared" si="0"/>
        <v>-0.26785714285714285</v>
      </c>
    </row>
    <row r="28" spans="2:11" ht="20.100000000000001" customHeight="1" thickBot="1" x14ac:dyDescent="0.25">
      <c r="B28" s="6" t="s">
        <v>12</v>
      </c>
      <c r="C28" s="11">
        <v>140</v>
      </c>
      <c r="D28" s="11">
        <v>96</v>
      </c>
      <c r="E28" s="11">
        <v>44</v>
      </c>
      <c r="F28" s="11">
        <v>139</v>
      </c>
      <c r="G28" s="11">
        <v>82</v>
      </c>
      <c r="H28" s="11">
        <v>57</v>
      </c>
      <c r="I28" s="14">
        <f t="shared" si="0"/>
        <v>-7.1428571428571426E-3</v>
      </c>
      <c r="J28" s="14">
        <f t="shared" si="0"/>
        <v>-0.14583333333333334</v>
      </c>
      <c r="K28" s="14">
        <f t="shared" si="0"/>
        <v>0.29545454545454547</v>
      </c>
    </row>
    <row r="29" spans="2:11" ht="20.100000000000001" customHeight="1" thickBot="1" x14ac:dyDescent="0.25">
      <c r="B29" s="6" t="s">
        <v>13</v>
      </c>
      <c r="C29" s="11">
        <v>167</v>
      </c>
      <c r="D29" s="11">
        <v>142</v>
      </c>
      <c r="E29" s="11">
        <v>25</v>
      </c>
      <c r="F29" s="11">
        <v>179</v>
      </c>
      <c r="G29" s="11">
        <v>167</v>
      </c>
      <c r="H29" s="11">
        <v>12</v>
      </c>
      <c r="I29" s="14">
        <f t="shared" si="0"/>
        <v>7.1856287425149698E-2</v>
      </c>
      <c r="J29" s="14">
        <f t="shared" si="0"/>
        <v>0.176056338028169</v>
      </c>
      <c r="K29" s="14">
        <f t="shared" si="0"/>
        <v>-0.52</v>
      </c>
    </row>
    <row r="30" spans="2:11" ht="20.100000000000001" customHeight="1" thickBot="1" x14ac:dyDescent="0.25">
      <c r="B30" s="6" t="s">
        <v>14</v>
      </c>
      <c r="C30" s="11">
        <v>29</v>
      </c>
      <c r="D30" s="11">
        <v>24</v>
      </c>
      <c r="E30" s="11">
        <v>5</v>
      </c>
      <c r="F30" s="11">
        <v>19</v>
      </c>
      <c r="G30" s="11">
        <v>18</v>
      </c>
      <c r="H30" s="11">
        <v>1</v>
      </c>
      <c r="I30" s="14">
        <f t="shared" si="0"/>
        <v>-0.34482758620689657</v>
      </c>
      <c r="J30" s="14">
        <f t="shared" si="0"/>
        <v>-0.25</v>
      </c>
      <c r="K30" s="14">
        <f t="shared" si="0"/>
        <v>-0.8</v>
      </c>
    </row>
    <row r="31" spans="2:11" ht="20.100000000000001" customHeight="1" thickBot="1" x14ac:dyDescent="0.25">
      <c r="B31" s="7" t="s">
        <v>15</v>
      </c>
      <c r="C31" s="11">
        <v>146</v>
      </c>
      <c r="D31" s="11">
        <v>82</v>
      </c>
      <c r="E31" s="11">
        <v>64</v>
      </c>
      <c r="F31" s="11">
        <v>121</v>
      </c>
      <c r="G31" s="11">
        <v>72</v>
      </c>
      <c r="H31" s="11">
        <v>49</v>
      </c>
      <c r="I31" s="14">
        <f t="shared" si="0"/>
        <v>-0.17123287671232876</v>
      </c>
      <c r="J31" s="14">
        <f t="shared" si="0"/>
        <v>-0.12195121951219512</v>
      </c>
      <c r="K31" s="14">
        <f t="shared" si="0"/>
        <v>-0.234375</v>
      </c>
    </row>
    <row r="32" spans="2:11" ht="20.100000000000001" customHeight="1" thickBot="1" x14ac:dyDescent="0.25">
      <c r="B32" s="8" t="s">
        <v>16</v>
      </c>
      <c r="C32" s="11">
        <v>7</v>
      </c>
      <c r="D32" s="11">
        <v>7</v>
      </c>
      <c r="E32" s="11">
        <v>0</v>
      </c>
      <c r="F32" s="11">
        <v>8</v>
      </c>
      <c r="G32" s="11">
        <v>8</v>
      </c>
      <c r="H32" s="11">
        <v>0</v>
      </c>
      <c r="I32" s="14">
        <f t="shared" si="0"/>
        <v>0.14285714285714285</v>
      </c>
      <c r="J32" s="14">
        <f t="shared" si="0"/>
        <v>0.14285714285714285</v>
      </c>
      <c r="K32" s="14" t="str">
        <f t="shared" si="0"/>
        <v>-</v>
      </c>
    </row>
    <row r="33" spans="2:11" ht="20.100000000000001" customHeight="1" thickBot="1" x14ac:dyDescent="0.25">
      <c r="B33" s="9" t="s">
        <v>17</v>
      </c>
      <c r="C33" s="12">
        <f>SUM(C16:C32)</f>
        <v>2073</v>
      </c>
      <c r="D33" s="12">
        <f t="shared" ref="D33:H33" si="1">SUM(D16:D32)</f>
        <v>1543</v>
      </c>
      <c r="E33" s="12">
        <f t="shared" si="1"/>
        <v>530</v>
      </c>
      <c r="F33" s="12">
        <f t="shared" si="1"/>
        <v>1763</v>
      </c>
      <c r="G33" s="12">
        <f t="shared" si="1"/>
        <v>1348</v>
      </c>
      <c r="H33" s="12">
        <f t="shared" si="1"/>
        <v>415</v>
      </c>
      <c r="I33" s="15">
        <f t="shared" si="0"/>
        <v>-0.14954172696575013</v>
      </c>
      <c r="J33" s="15">
        <f t="shared" si="0"/>
        <v>-0.12637718729747247</v>
      </c>
      <c r="K33" s="15">
        <f t="shared" si="0"/>
        <v>-0.21698113207547171</v>
      </c>
    </row>
    <row r="34" spans="2:11" x14ac:dyDescent="0.2">
      <c r="C34" s="20"/>
      <c r="D34" s="20"/>
      <c r="E34" s="20"/>
      <c r="F34" s="20"/>
      <c r="G34" s="20"/>
      <c r="H34" s="20"/>
    </row>
  </sheetData>
  <mergeCells count="3">
    <mergeCell ref="C14:E14"/>
    <mergeCell ref="F14:H14"/>
    <mergeCell ref="I14:K1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9:Q29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8.375" customWidth="1"/>
    <col min="4" max="5" width="12.5" bestFit="1" customWidth="1"/>
    <col min="6" max="6" width="10.125" bestFit="1" customWidth="1"/>
    <col min="7" max="7" width="12" bestFit="1" customWidth="1"/>
    <col min="8" max="8" width="8.375" customWidth="1"/>
    <col min="9" max="10" width="12.5" bestFit="1" customWidth="1"/>
    <col min="11" max="11" width="10.125" bestFit="1" customWidth="1"/>
    <col min="12" max="12" width="12" bestFit="1" customWidth="1"/>
    <col min="13" max="13" width="9.125" bestFit="1" customWidth="1"/>
    <col min="14" max="15" width="12.5" bestFit="1" customWidth="1"/>
    <col min="16" max="16" width="10.125" bestFit="1" customWidth="1"/>
    <col min="17" max="17" width="12" bestFit="1" customWidth="1"/>
  </cols>
  <sheetData>
    <row r="9" spans="2:17" ht="44.25" customHeight="1" thickBot="1" x14ac:dyDescent="0.25">
      <c r="C9" s="51" t="s">
        <v>119</v>
      </c>
      <c r="D9" s="51"/>
      <c r="E9" s="51"/>
      <c r="F9" s="51"/>
      <c r="G9" s="51"/>
      <c r="H9" s="28" t="s">
        <v>120</v>
      </c>
      <c r="I9" s="28"/>
      <c r="J9" s="28"/>
      <c r="K9" s="28"/>
      <c r="L9" s="28"/>
      <c r="M9" s="28" t="s">
        <v>122</v>
      </c>
      <c r="N9" s="28"/>
      <c r="O9" s="28"/>
      <c r="P9" s="28"/>
      <c r="Q9" s="28"/>
    </row>
    <row r="10" spans="2:17" ht="44.25" customHeight="1" thickBot="1" x14ac:dyDescent="0.25">
      <c r="C10" s="10" t="s">
        <v>31</v>
      </c>
      <c r="D10" s="10" t="s">
        <v>51</v>
      </c>
      <c r="E10" s="10" t="s">
        <v>52</v>
      </c>
      <c r="F10" s="10" t="s">
        <v>44</v>
      </c>
      <c r="G10" s="10" t="s">
        <v>53</v>
      </c>
      <c r="H10" s="10" t="s">
        <v>31</v>
      </c>
      <c r="I10" s="10" t="s">
        <v>51</v>
      </c>
      <c r="J10" s="10" t="s">
        <v>52</v>
      </c>
      <c r="K10" s="10" t="s">
        <v>44</v>
      </c>
      <c r="L10" s="10" t="s">
        <v>53</v>
      </c>
      <c r="M10" s="10" t="s">
        <v>31</v>
      </c>
      <c r="N10" s="10" t="s">
        <v>51</v>
      </c>
      <c r="O10" s="10" t="s">
        <v>52</v>
      </c>
      <c r="P10" s="10" t="s">
        <v>44</v>
      </c>
      <c r="Q10" s="10" t="s">
        <v>53</v>
      </c>
    </row>
    <row r="11" spans="2:17" ht="20.100000000000001" customHeight="1" thickBot="1" x14ac:dyDescent="0.25">
      <c r="B11" s="5" t="s">
        <v>0</v>
      </c>
      <c r="C11" s="23">
        <v>27</v>
      </c>
      <c r="D11" s="23">
        <v>16</v>
      </c>
      <c r="E11" s="23">
        <v>8</v>
      </c>
      <c r="F11" s="23">
        <v>2</v>
      </c>
      <c r="G11" s="23">
        <v>1</v>
      </c>
      <c r="H11" s="23">
        <v>33</v>
      </c>
      <c r="I11" s="23">
        <v>27</v>
      </c>
      <c r="J11" s="23">
        <v>2</v>
      </c>
      <c r="K11" s="23">
        <v>4</v>
      </c>
      <c r="L11" s="23">
        <v>0</v>
      </c>
      <c r="M11" s="14">
        <f>IF(C11=0,"-",IF(H11=0,"-",(H11-C11)/C11))</f>
        <v>0.22222222222222221</v>
      </c>
      <c r="N11" s="14">
        <f t="shared" ref="N11:Q28" si="0">IF(D11=0,"-",IF(I11=0,"-",(I11-D11)/D11))</f>
        <v>0.6875</v>
      </c>
      <c r="O11" s="14">
        <f t="shared" si="0"/>
        <v>-0.75</v>
      </c>
      <c r="P11" s="14">
        <f t="shared" si="0"/>
        <v>1</v>
      </c>
      <c r="Q11" s="14" t="str">
        <f t="shared" si="0"/>
        <v>-</v>
      </c>
    </row>
    <row r="12" spans="2:17" ht="20.100000000000001" customHeight="1" thickBot="1" x14ac:dyDescent="0.25">
      <c r="B12" s="6" t="s">
        <v>1</v>
      </c>
      <c r="C12" s="23">
        <v>7</v>
      </c>
      <c r="D12" s="23">
        <v>4</v>
      </c>
      <c r="E12" s="23">
        <v>2</v>
      </c>
      <c r="F12" s="23">
        <v>1</v>
      </c>
      <c r="G12" s="23">
        <v>0</v>
      </c>
      <c r="H12" s="23">
        <v>11</v>
      </c>
      <c r="I12" s="23">
        <v>3</v>
      </c>
      <c r="J12" s="23">
        <v>6</v>
      </c>
      <c r="K12" s="23">
        <v>2</v>
      </c>
      <c r="L12" s="23">
        <v>0</v>
      </c>
      <c r="M12" s="14">
        <f t="shared" ref="M12:M28" si="1">IF(C12=0,"-",IF(H12=0,"-",(H12-C12)/C12))</f>
        <v>0.5714285714285714</v>
      </c>
      <c r="N12" s="14">
        <f t="shared" si="0"/>
        <v>-0.25</v>
      </c>
      <c r="O12" s="14">
        <f t="shared" si="0"/>
        <v>2</v>
      </c>
      <c r="P12" s="14">
        <f t="shared" si="0"/>
        <v>1</v>
      </c>
      <c r="Q12" s="14" t="str">
        <f t="shared" si="0"/>
        <v>-</v>
      </c>
    </row>
    <row r="13" spans="2:17" ht="20.100000000000001" customHeight="1" thickBot="1" x14ac:dyDescent="0.25">
      <c r="B13" s="6" t="s">
        <v>2</v>
      </c>
      <c r="C13" s="23">
        <v>4</v>
      </c>
      <c r="D13" s="23">
        <v>2</v>
      </c>
      <c r="E13" s="23">
        <v>1</v>
      </c>
      <c r="F13" s="23">
        <v>1</v>
      </c>
      <c r="G13" s="23">
        <v>0</v>
      </c>
      <c r="H13" s="23">
        <v>7</v>
      </c>
      <c r="I13" s="23">
        <v>3</v>
      </c>
      <c r="J13" s="23">
        <v>3</v>
      </c>
      <c r="K13" s="23">
        <v>0</v>
      </c>
      <c r="L13" s="23">
        <v>1</v>
      </c>
      <c r="M13" s="14">
        <f t="shared" si="1"/>
        <v>0.75</v>
      </c>
      <c r="N13" s="14">
        <f t="shared" si="0"/>
        <v>0.5</v>
      </c>
      <c r="O13" s="14">
        <f t="shared" si="0"/>
        <v>2</v>
      </c>
      <c r="P13" s="14" t="str">
        <f t="shared" si="0"/>
        <v>-</v>
      </c>
      <c r="Q13" s="14" t="str">
        <f t="shared" si="0"/>
        <v>-</v>
      </c>
    </row>
    <row r="14" spans="2:17" ht="20.100000000000001" customHeight="1" thickBot="1" x14ac:dyDescent="0.25">
      <c r="B14" s="6" t="s">
        <v>3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4</v>
      </c>
      <c r="I14" s="23">
        <v>2</v>
      </c>
      <c r="J14" s="23">
        <v>2</v>
      </c>
      <c r="K14" s="23">
        <v>0</v>
      </c>
      <c r="L14" s="23">
        <v>0</v>
      </c>
      <c r="M14" s="14">
        <f t="shared" si="1"/>
        <v>3</v>
      </c>
      <c r="N14" s="14">
        <f t="shared" si="0"/>
        <v>1</v>
      </c>
      <c r="O14" s="14" t="str">
        <f t="shared" si="0"/>
        <v>-</v>
      </c>
      <c r="P14" s="14" t="str">
        <f t="shared" si="0"/>
        <v>-</v>
      </c>
      <c r="Q14" s="14" t="str">
        <f t="shared" si="0"/>
        <v>-</v>
      </c>
    </row>
    <row r="15" spans="2:17" ht="20.100000000000001" customHeight="1" thickBot="1" x14ac:dyDescent="0.25">
      <c r="B15" s="6" t="s">
        <v>4</v>
      </c>
      <c r="C15" s="23">
        <v>6</v>
      </c>
      <c r="D15" s="23">
        <v>1</v>
      </c>
      <c r="E15" s="23">
        <v>2</v>
      </c>
      <c r="F15" s="23">
        <v>2</v>
      </c>
      <c r="G15" s="23">
        <v>1</v>
      </c>
      <c r="H15" s="23">
        <v>3</v>
      </c>
      <c r="I15" s="23">
        <v>2</v>
      </c>
      <c r="J15" s="23">
        <v>0</v>
      </c>
      <c r="K15" s="23">
        <v>0</v>
      </c>
      <c r="L15" s="23">
        <v>1</v>
      </c>
      <c r="M15" s="14">
        <f t="shared" si="1"/>
        <v>-0.5</v>
      </c>
      <c r="N15" s="14">
        <f t="shared" si="0"/>
        <v>1</v>
      </c>
      <c r="O15" s="14" t="str">
        <f t="shared" si="0"/>
        <v>-</v>
      </c>
      <c r="P15" s="14" t="str">
        <f t="shared" si="0"/>
        <v>-</v>
      </c>
      <c r="Q15" s="14">
        <f t="shared" si="0"/>
        <v>0</v>
      </c>
    </row>
    <row r="16" spans="2:17" ht="20.100000000000001" customHeight="1" thickBot="1" x14ac:dyDescent="0.25">
      <c r="B16" s="6" t="s">
        <v>5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1</v>
      </c>
      <c r="I16" s="23">
        <v>0</v>
      </c>
      <c r="J16" s="23">
        <v>0</v>
      </c>
      <c r="K16" s="23">
        <v>1</v>
      </c>
      <c r="L16" s="23">
        <v>0</v>
      </c>
      <c r="M16" s="14" t="str">
        <f t="shared" si="1"/>
        <v>-</v>
      </c>
      <c r="N16" s="14" t="str">
        <f t="shared" si="0"/>
        <v>-</v>
      </c>
      <c r="O16" s="14" t="str">
        <f t="shared" si="0"/>
        <v>-</v>
      </c>
      <c r="P16" s="14" t="str">
        <f t="shared" si="0"/>
        <v>-</v>
      </c>
      <c r="Q16" s="14" t="str">
        <f t="shared" si="0"/>
        <v>-</v>
      </c>
    </row>
    <row r="17" spans="2:17" ht="20.100000000000001" customHeight="1" thickBot="1" x14ac:dyDescent="0.25">
      <c r="B17" s="6" t="s">
        <v>6</v>
      </c>
      <c r="C17" s="23">
        <v>1</v>
      </c>
      <c r="D17" s="23">
        <v>0</v>
      </c>
      <c r="E17" s="23">
        <v>1</v>
      </c>
      <c r="F17" s="23">
        <v>0</v>
      </c>
      <c r="G17" s="23">
        <v>0</v>
      </c>
      <c r="H17" s="23">
        <v>7</v>
      </c>
      <c r="I17" s="23">
        <v>4</v>
      </c>
      <c r="J17" s="23">
        <v>2</v>
      </c>
      <c r="K17" s="23">
        <v>1</v>
      </c>
      <c r="L17" s="23">
        <v>0</v>
      </c>
      <c r="M17" s="14">
        <f t="shared" si="1"/>
        <v>6</v>
      </c>
      <c r="N17" s="14" t="str">
        <f t="shared" si="0"/>
        <v>-</v>
      </c>
      <c r="O17" s="14">
        <f t="shared" si="0"/>
        <v>1</v>
      </c>
      <c r="P17" s="14" t="str">
        <f t="shared" si="0"/>
        <v>-</v>
      </c>
      <c r="Q17" s="14" t="str">
        <f t="shared" si="0"/>
        <v>-</v>
      </c>
    </row>
    <row r="18" spans="2:17" ht="20.100000000000001" customHeight="1" thickBot="1" x14ac:dyDescent="0.25">
      <c r="B18" s="6" t="s">
        <v>7</v>
      </c>
      <c r="C18" s="23">
        <v>1</v>
      </c>
      <c r="D18" s="23">
        <v>0</v>
      </c>
      <c r="E18" s="23">
        <v>0</v>
      </c>
      <c r="F18" s="23">
        <v>1</v>
      </c>
      <c r="G18" s="23">
        <v>0</v>
      </c>
      <c r="H18" s="23">
        <v>5</v>
      </c>
      <c r="I18" s="23">
        <v>3</v>
      </c>
      <c r="J18" s="23">
        <v>1</v>
      </c>
      <c r="K18" s="23">
        <v>1</v>
      </c>
      <c r="L18" s="23">
        <v>0</v>
      </c>
      <c r="M18" s="14">
        <f t="shared" si="1"/>
        <v>4</v>
      </c>
      <c r="N18" s="14" t="str">
        <f t="shared" si="0"/>
        <v>-</v>
      </c>
      <c r="O18" s="14" t="str">
        <f t="shared" si="0"/>
        <v>-</v>
      </c>
      <c r="P18" s="14">
        <f t="shared" si="0"/>
        <v>0</v>
      </c>
      <c r="Q18" s="14" t="str">
        <f t="shared" si="0"/>
        <v>-</v>
      </c>
    </row>
    <row r="19" spans="2:17" ht="20.100000000000001" customHeight="1" thickBot="1" x14ac:dyDescent="0.25">
      <c r="B19" s="6" t="s">
        <v>8</v>
      </c>
      <c r="C19" s="23">
        <v>25</v>
      </c>
      <c r="D19" s="23">
        <v>9</v>
      </c>
      <c r="E19" s="23">
        <v>14</v>
      </c>
      <c r="F19" s="23">
        <v>1</v>
      </c>
      <c r="G19" s="23">
        <v>1</v>
      </c>
      <c r="H19" s="23">
        <v>47</v>
      </c>
      <c r="I19" s="23">
        <v>18</v>
      </c>
      <c r="J19" s="23">
        <v>16</v>
      </c>
      <c r="K19" s="23">
        <v>5</v>
      </c>
      <c r="L19" s="23">
        <v>8</v>
      </c>
      <c r="M19" s="14">
        <f t="shared" si="1"/>
        <v>0.88</v>
      </c>
      <c r="N19" s="14">
        <f t="shared" si="0"/>
        <v>1</v>
      </c>
      <c r="O19" s="14">
        <f t="shared" si="0"/>
        <v>0.14285714285714285</v>
      </c>
      <c r="P19" s="14">
        <f t="shared" si="0"/>
        <v>4</v>
      </c>
      <c r="Q19" s="14">
        <f t="shared" si="0"/>
        <v>7</v>
      </c>
    </row>
    <row r="20" spans="2:17" ht="20.100000000000001" customHeight="1" thickBot="1" x14ac:dyDescent="0.25">
      <c r="B20" s="6" t="s">
        <v>9</v>
      </c>
      <c r="C20" s="23">
        <v>19</v>
      </c>
      <c r="D20" s="23">
        <v>12</v>
      </c>
      <c r="E20" s="23">
        <v>3</v>
      </c>
      <c r="F20" s="23">
        <v>4</v>
      </c>
      <c r="G20" s="23">
        <v>0</v>
      </c>
      <c r="H20" s="23">
        <v>25</v>
      </c>
      <c r="I20" s="23">
        <v>6</v>
      </c>
      <c r="J20" s="23">
        <v>8</v>
      </c>
      <c r="K20" s="23">
        <v>6</v>
      </c>
      <c r="L20" s="23">
        <v>5</v>
      </c>
      <c r="M20" s="14">
        <f t="shared" si="1"/>
        <v>0.31578947368421051</v>
      </c>
      <c r="N20" s="14">
        <f t="shared" si="0"/>
        <v>-0.5</v>
      </c>
      <c r="O20" s="14">
        <f t="shared" si="0"/>
        <v>1.6666666666666667</v>
      </c>
      <c r="P20" s="14">
        <f t="shared" si="0"/>
        <v>0.5</v>
      </c>
      <c r="Q20" s="14" t="str">
        <f t="shared" si="0"/>
        <v>-</v>
      </c>
    </row>
    <row r="21" spans="2:17" ht="20.100000000000001" customHeight="1" thickBot="1" x14ac:dyDescent="0.25">
      <c r="B21" s="6" t="s">
        <v>10</v>
      </c>
      <c r="C21" s="23">
        <v>2</v>
      </c>
      <c r="D21" s="23">
        <v>1</v>
      </c>
      <c r="E21" s="23">
        <v>1</v>
      </c>
      <c r="F21" s="23">
        <v>0</v>
      </c>
      <c r="G21" s="23">
        <v>0</v>
      </c>
      <c r="H21" s="23">
        <v>2</v>
      </c>
      <c r="I21" s="23">
        <v>2</v>
      </c>
      <c r="J21" s="23">
        <v>0</v>
      </c>
      <c r="K21" s="23">
        <v>0</v>
      </c>
      <c r="L21" s="23">
        <v>0</v>
      </c>
      <c r="M21" s="14">
        <f t="shared" si="1"/>
        <v>0</v>
      </c>
      <c r="N21" s="14">
        <f t="shared" si="0"/>
        <v>1</v>
      </c>
      <c r="O21" s="14" t="str">
        <f t="shared" si="0"/>
        <v>-</v>
      </c>
      <c r="P21" s="14" t="str">
        <f t="shared" si="0"/>
        <v>-</v>
      </c>
      <c r="Q21" s="14" t="str">
        <f t="shared" si="0"/>
        <v>-</v>
      </c>
    </row>
    <row r="22" spans="2:17" ht="20.100000000000001" customHeight="1" thickBot="1" x14ac:dyDescent="0.25">
      <c r="B22" s="6" t="s">
        <v>11</v>
      </c>
      <c r="C22" s="23">
        <v>8</v>
      </c>
      <c r="D22" s="23">
        <v>4</v>
      </c>
      <c r="E22" s="23">
        <v>4</v>
      </c>
      <c r="F22" s="23">
        <v>0</v>
      </c>
      <c r="G22" s="23">
        <v>0</v>
      </c>
      <c r="H22" s="23">
        <v>7</v>
      </c>
      <c r="I22" s="23">
        <v>4</v>
      </c>
      <c r="J22" s="23">
        <v>2</v>
      </c>
      <c r="K22" s="23">
        <v>1</v>
      </c>
      <c r="L22" s="23">
        <v>0</v>
      </c>
      <c r="M22" s="14">
        <f t="shared" si="1"/>
        <v>-0.125</v>
      </c>
      <c r="N22" s="14">
        <f t="shared" si="0"/>
        <v>0</v>
      </c>
      <c r="O22" s="14">
        <f t="shared" si="0"/>
        <v>-0.5</v>
      </c>
      <c r="P22" s="14" t="str">
        <f t="shared" si="0"/>
        <v>-</v>
      </c>
      <c r="Q22" s="14" t="str">
        <f t="shared" si="0"/>
        <v>-</v>
      </c>
    </row>
    <row r="23" spans="2:17" ht="20.100000000000001" customHeight="1" thickBot="1" x14ac:dyDescent="0.25">
      <c r="B23" s="6" t="s">
        <v>12</v>
      </c>
      <c r="C23" s="23">
        <v>18</v>
      </c>
      <c r="D23" s="23">
        <v>8</v>
      </c>
      <c r="E23" s="23">
        <v>5</v>
      </c>
      <c r="F23" s="23">
        <v>3</v>
      </c>
      <c r="G23" s="23">
        <v>2</v>
      </c>
      <c r="H23" s="23">
        <v>29</v>
      </c>
      <c r="I23" s="23">
        <v>16</v>
      </c>
      <c r="J23" s="23">
        <v>6</v>
      </c>
      <c r="K23" s="23">
        <v>3</v>
      </c>
      <c r="L23" s="23">
        <v>4</v>
      </c>
      <c r="M23" s="14">
        <f t="shared" si="1"/>
        <v>0.61111111111111116</v>
      </c>
      <c r="N23" s="14">
        <f t="shared" si="0"/>
        <v>1</v>
      </c>
      <c r="O23" s="14">
        <f t="shared" si="0"/>
        <v>0.2</v>
      </c>
      <c r="P23" s="14">
        <f t="shared" si="0"/>
        <v>0</v>
      </c>
      <c r="Q23" s="14">
        <f t="shared" si="0"/>
        <v>1</v>
      </c>
    </row>
    <row r="24" spans="2:17" ht="20.100000000000001" customHeight="1" thickBot="1" x14ac:dyDescent="0.25">
      <c r="B24" s="6" t="s">
        <v>13</v>
      </c>
      <c r="C24" s="23">
        <v>1</v>
      </c>
      <c r="D24" s="23">
        <v>0</v>
      </c>
      <c r="E24" s="23">
        <v>1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14" t="str">
        <f t="shared" si="1"/>
        <v>-</v>
      </c>
      <c r="N24" s="14" t="str">
        <f t="shared" si="0"/>
        <v>-</v>
      </c>
      <c r="O24" s="14" t="str">
        <f t="shared" si="0"/>
        <v>-</v>
      </c>
      <c r="P24" s="14" t="str">
        <f t="shared" si="0"/>
        <v>-</v>
      </c>
      <c r="Q24" s="14" t="str">
        <f t="shared" si="0"/>
        <v>-</v>
      </c>
    </row>
    <row r="25" spans="2:17" ht="20.100000000000001" customHeight="1" thickBot="1" x14ac:dyDescent="0.25">
      <c r="B25" s="6" t="s">
        <v>14</v>
      </c>
      <c r="C25" s="23">
        <v>4</v>
      </c>
      <c r="D25" s="23">
        <v>1</v>
      </c>
      <c r="E25" s="23">
        <v>1</v>
      </c>
      <c r="F25" s="23">
        <v>1</v>
      </c>
      <c r="G25" s="23">
        <v>1</v>
      </c>
      <c r="H25" s="23">
        <v>5</v>
      </c>
      <c r="I25" s="23">
        <v>2</v>
      </c>
      <c r="J25" s="23">
        <v>2</v>
      </c>
      <c r="K25" s="23">
        <v>0</v>
      </c>
      <c r="L25" s="23">
        <v>1</v>
      </c>
      <c r="M25" s="14">
        <f t="shared" si="1"/>
        <v>0.25</v>
      </c>
      <c r="N25" s="14">
        <f t="shared" si="0"/>
        <v>1</v>
      </c>
      <c r="O25" s="14">
        <f t="shared" si="0"/>
        <v>1</v>
      </c>
      <c r="P25" s="14" t="str">
        <f t="shared" si="0"/>
        <v>-</v>
      </c>
      <c r="Q25" s="14">
        <f t="shared" si="0"/>
        <v>0</v>
      </c>
    </row>
    <row r="26" spans="2:17" ht="20.100000000000001" customHeight="1" thickBot="1" x14ac:dyDescent="0.25">
      <c r="B26" s="7" t="s">
        <v>15</v>
      </c>
      <c r="C26" s="23">
        <v>11</v>
      </c>
      <c r="D26" s="23">
        <v>5</v>
      </c>
      <c r="E26" s="23">
        <v>5</v>
      </c>
      <c r="F26" s="23">
        <v>1</v>
      </c>
      <c r="G26" s="23">
        <v>0</v>
      </c>
      <c r="H26" s="23">
        <v>7</v>
      </c>
      <c r="I26" s="23">
        <v>3</v>
      </c>
      <c r="J26" s="23">
        <v>3</v>
      </c>
      <c r="K26" s="23">
        <v>1</v>
      </c>
      <c r="L26" s="23">
        <v>0</v>
      </c>
      <c r="M26" s="14">
        <f t="shared" si="1"/>
        <v>-0.36363636363636365</v>
      </c>
      <c r="N26" s="14">
        <f t="shared" si="0"/>
        <v>-0.4</v>
      </c>
      <c r="O26" s="14">
        <f t="shared" si="0"/>
        <v>-0.4</v>
      </c>
      <c r="P26" s="14">
        <f t="shared" si="0"/>
        <v>0</v>
      </c>
      <c r="Q26" s="14" t="str">
        <f t="shared" si="0"/>
        <v>-</v>
      </c>
    </row>
    <row r="27" spans="2:17" ht="20.100000000000001" customHeight="1" thickBot="1" x14ac:dyDescent="0.25">
      <c r="B27" s="8" t="s">
        <v>16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4</v>
      </c>
      <c r="I27" s="23">
        <v>2</v>
      </c>
      <c r="J27" s="23">
        <v>2</v>
      </c>
      <c r="K27" s="23">
        <v>0</v>
      </c>
      <c r="L27" s="23">
        <v>0</v>
      </c>
      <c r="M27" s="14" t="str">
        <f t="shared" si="1"/>
        <v>-</v>
      </c>
      <c r="N27" s="14" t="str">
        <f t="shared" si="0"/>
        <v>-</v>
      </c>
      <c r="O27" s="14" t="str">
        <f t="shared" si="0"/>
        <v>-</v>
      </c>
      <c r="P27" s="14" t="str">
        <f t="shared" si="0"/>
        <v>-</v>
      </c>
      <c r="Q27" s="14" t="str">
        <f t="shared" si="0"/>
        <v>-</v>
      </c>
    </row>
    <row r="28" spans="2:17" ht="20.100000000000001" customHeight="1" thickBot="1" x14ac:dyDescent="0.25">
      <c r="B28" s="9" t="s">
        <v>17</v>
      </c>
      <c r="C28" s="12">
        <f>SUM(C11:C27)</f>
        <v>135</v>
      </c>
      <c r="D28" s="12">
        <f t="shared" ref="D28:L28" si="2">SUM(D11:D27)</f>
        <v>64</v>
      </c>
      <c r="E28" s="12">
        <f t="shared" si="2"/>
        <v>48</v>
      </c>
      <c r="F28" s="12">
        <f t="shared" si="2"/>
        <v>17</v>
      </c>
      <c r="G28" s="12">
        <f t="shared" si="2"/>
        <v>6</v>
      </c>
      <c r="H28" s="12">
        <f t="shared" si="2"/>
        <v>197</v>
      </c>
      <c r="I28" s="12">
        <f t="shared" si="2"/>
        <v>97</v>
      </c>
      <c r="J28" s="12">
        <f t="shared" si="2"/>
        <v>55</v>
      </c>
      <c r="K28" s="12">
        <f t="shared" si="2"/>
        <v>25</v>
      </c>
      <c r="L28" s="12">
        <f t="shared" si="2"/>
        <v>20</v>
      </c>
      <c r="M28" s="15">
        <f t="shared" si="1"/>
        <v>0.45925925925925926</v>
      </c>
      <c r="N28" s="15">
        <f t="shared" si="0"/>
        <v>0.515625</v>
      </c>
      <c r="O28" s="15">
        <f t="shared" si="0"/>
        <v>0.14583333333333334</v>
      </c>
      <c r="P28" s="15">
        <f t="shared" si="0"/>
        <v>0.47058823529411764</v>
      </c>
      <c r="Q28" s="15">
        <f t="shared" si="0"/>
        <v>2.3333333333333335</v>
      </c>
    </row>
    <row r="29" spans="2:17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8:Z54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9.125" bestFit="1" customWidth="1"/>
    <col min="4" max="4" width="10.75" bestFit="1" customWidth="1"/>
    <col min="5" max="5" width="12.625" bestFit="1" customWidth="1"/>
    <col min="6" max="6" width="9.625" bestFit="1" customWidth="1"/>
    <col min="7" max="8" width="10.75" customWidth="1"/>
    <col min="9" max="9" width="12.375" customWidth="1"/>
    <col min="10" max="10" width="10.75" customWidth="1"/>
    <col min="11" max="11" width="9.125" bestFit="1" customWidth="1"/>
    <col min="12" max="12" width="10.75" bestFit="1" customWidth="1"/>
    <col min="13" max="13" width="12.625" bestFit="1" customWidth="1"/>
    <col min="14" max="14" width="9.625" bestFit="1" customWidth="1"/>
    <col min="15" max="15" width="8.625" customWidth="1"/>
    <col min="16" max="16" width="10.75" bestFit="1" customWidth="1"/>
    <col min="17" max="17" width="12.625" bestFit="1" customWidth="1"/>
    <col min="18" max="18" width="8" bestFit="1" customWidth="1"/>
    <col min="19" max="19" width="8.625" customWidth="1"/>
    <col min="20" max="20" width="10.75" bestFit="1" customWidth="1"/>
    <col min="21" max="21" width="12.625" bestFit="1" customWidth="1"/>
    <col min="22" max="22" width="8" bestFit="1" customWidth="1"/>
    <col min="23" max="23" width="8.625" customWidth="1"/>
    <col min="24" max="24" width="10.75" bestFit="1" customWidth="1"/>
    <col min="25" max="25" width="12.625" bestFit="1" customWidth="1"/>
    <col min="26" max="26" width="8" bestFit="1" customWidth="1"/>
  </cols>
  <sheetData>
    <row r="8" spans="2:26" ht="14.25" customHeight="1" x14ac:dyDescent="0.2"/>
    <row r="9" spans="2:26" ht="44.25" customHeight="1" thickBot="1" x14ac:dyDescent="0.25">
      <c r="B9" s="53"/>
      <c r="C9" s="51" t="s">
        <v>119</v>
      </c>
      <c r="D9" s="51"/>
      <c r="E9" s="51"/>
      <c r="F9" s="51"/>
      <c r="G9" s="51"/>
      <c r="H9" s="51"/>
      <c r="I9" s="51"/>
      <c r="J9" s="27"/>
      <c r="K9" s="50" t="s">
        <v>120</v>
      </c>
      <c r="L9" s="51"/>
      <c r="M9" s="51"/>
      <c r="N9" s="51"/>
      <c r="O9" s="51"/>
      <c r="P9" s="51"/>
      <c r="Q9" s="51"/>
      <c r="R9" s="27"/>
      <c r="S9" s="28" t="s">
        <v>119</v>
      </c>
      <c r="T9" s="28"/>
      <c r="U9" s="28"/>
      <c r="V9" s="28"/>
      <c r="W9" s="28" t="s">
        <v>120</v>
      </c>
      <c r="X9" s="28"/>
      <c r="Y9" s="28"/>
      <c r="Z9" s="28"/>
    </row>
    <row r="10" spans="2:26" ht="44.25" customHeight="1" thickBot="1" x14ac:dyDescent="0.25">
      <c r="B10" s="53"/>
      <c r="C10" s="55" t="s">
        <v>90</v>
      </c>
      <c r="D10" s="54"/>
      <c r="E10" s="54"/>
      <c r="F10" s="54"/>
      <c r="G10" s="54" t="s">
        <v>91</v>
      </c>
      <c r="H10" s="54"/>
      <c r="I10" s="54"/>
      <c r="J10" s="54"/>
      <c r="K10" s="54" t="s">
        <v>90</v>
      </c>
      <c r="L10" s="54"/>
      <c r="M10" s="54"/>
      <c r="N10" s="54"/>
      <c r="O10" s="54" t="s">
        <v>91</v>
      </c>
      <c r="P10" s="54"/>
      <c r="Q10" s="54"/>
      <c r="R10" s="54"/>
      <c r="S10" s="54" t="s">
        <v>92</v>
      </c>
      <c r="T10" s="54"/>
      <c r="U10" s="54"/>
      <c r="V10" s="54"/>
      <c r="W10" s="54"/>
      <c r="X10" s="54"/>
      <c r="Y10" s="54"/>
      <c r="Z10" s="54"/>
    </row>
    <row r="11" spans="2:26" ht="44.25" customHeight="1" thickBot="1" x14ac:dyDescent="0.25">
      <c r="B11" s="53"/>
      <c r="C11" s="10" t="s">
        <v>31</v>
      </c>
      <c r="D11" s="10" t="s">
        <v>87</v>
      </c>
      <c r="E11" s="10" t="s">
        <v>88</v>
      </c>
      <c r="F11" s="10" t="s">
        <v>89</v>
      </c>
      <c r="G11" s="10" t="s">
        <v>31</v>
      </c>
      <c r="H11" s="10" t="s">
        <v>87</v>
      </c>
      <c r="I11" s="10" t="s">
        <v>88</v>
      </c>
      <c r="J11" s="10" t="s">
        <v>89</v>
      </c>
      <c r="K11" s="10" t="s">
        <v>31</v>
      </c>
      <c r="L11" s="10" t="s">
        <v>87</v>
      </c>
      <c r="M11" s="10" t="s">
        <v>88</v>
      </c>
      <c r="N11" s="10" t="s">
        <v>89</v>
      </c>
      <c r="O11" s="10" t="s">
        <v>31</v>
      </c>
      <c r="P11" s="10" t="s">
        <v>87</v>
      </c>
      <c r="Q11" s="10" t="s">
        <v>88</v>
      </c>
      <c r="R11" s="10" t="s">
        <v>89</v>
      </c>
      <c r="S11" s="10" t="s">
        <v>31</v>
      </c>
      <c r="T11" s="10" t="s">
        <v>87</v>
      </c>
      <c r="U11" s="10" t="s">
        <v>88</v>
      </c>
      <c r="V11" s="10" t="s">
        <v>89</v>
      </c>
      <c r="W11" s="10" t="s">
        <v>31</v>
      </c>
      <c r="X11" s="10" t="s">
        <v>87</v>
      </c>
      <c r="Y11" s="10" t="s">
        <v>88</v>
      </c>
      <c r="Z11" s="10" t="s">
        <v>89</v>
      </c>
    </row>
    <row r="12" spans="2:26" ht="20.100000000000001" customHeight="1" thickBot="1" x14ac:dyDescent="0.25">
      <c r="B12" s="5" t="s">
        <v>0</v>
      </c>
      <c r="C12" s="23">
        <v>24</v>
      </c>
      <c r="D12" s="23">
        <v>14</v>
      </c>
      <c r="E12" s="23">
        <v>8</v>
      </c>
      <c r="F12" s="23">
        <v>2</v>
      </c>
      <c r="G12" s="23">
        <v>3</v>
      </c>
      <c r="H12" s="23">
        <v>3</v>
      </c>
      <c r="I12" s="23">
        <v>0</v>
      </c>
      <c r="J12" s="23">
        <v>0</v>
      </c>
      <c r="K12" s="23">
        <v>29</v>
      </c>
      <c r="L12" s="23">
        <v>21</v>
      </c>
      <c r="M12" s="23">
        <v>6</v>
      </c>
      <c r="N12" s="23">
        <v>2</v>
      </c>
      <c r="O12" s="23">
        <v>4</v>
      </c>
      <c r="P12" s="23">
        <v>4</v>
      </c>
      <c r="Q12" s="23">
        <v>0</v>
      </c>
      <c r="R12" s="23">
        <v>0</v>
      </c>
      <c r="S12" s="23">
        <f>SUM(T12:V12)</f>
        <v>27</v>
      </c>
      <c r="T12" s="23">
        <f>SUM(D12,H12)</f>
        <v>17</v>
      </c>
      <c r="U12" s="23">
        <f t="shared" ref="U12:V12" si="0">SUM(E12,I12)</f>
        <v>8</v>
      </c>
      <c r="V12" s="23">
        <f t="shared" si="0"/>
        <v>2</v>
      </c>
      <c r="W12" s="23">
        <f>SUM(X12:Z12)</f>
        <v>33</v>
      </c>
      <c r="X12" s="23">
        <f>SUM(L12,P12)</f>
        <v>25</v>
      </c>
      <c r="Y12" s="23">
        <f t="shared" ref="Y12:Z12" si="1">SUM(M12,Q12)</f>
        <v>6</v>
      </c>
      <c r="Z12" s="23">
        <f t="shared" si="1"/>
        <v>2</v>
      </c>
    </row>
    <row r="13" spans="2:26" ht="20.100000000000001" customHeight="1" thickBot="1" x14ac:dyDescent="0.25">
      <c r="B13" s="6" t="s">
        <v>1</v>
      </c>
      <c r="C13" s="23">
        <v>6</v>
      </c>
      <c r="D13" s="23">
        <v>3</v>
      </c>
      <c r="E13" s="23">
        <v>2</v>
      </c>
      <c r="F13" s="23">
        <v>1</v>
      </c>
      <c r="G13" s="23">
        <v>1</v>
      </c>
      <c r="H13" s="23">
        <v>1</v>
      </c>
      <c r="I13" s="23">
        <v>0</v>
      </c>
      <c r="J13" s="23">
        <v>0</v>
      </c>
      <c r="K13" s="23">
        <v>8</v>
      </c>
      <c r="L13" s="23">
        <v>6</v>
      </c>
      <c r="M13" s="23">
        <v>2</v>
      </c>
      <c r="N13" s="23">
        <v>0</v>
      </c>
      <c r="O13" s="23">
        <v>2</v>
      </c>
      <c r="P13" s="23">
        <v>2</v>
      </c>
      <c r="Q13" s="23">
        <v>0</v>
      </c>
      <c r="R13" s="23">
        <v>0</v>
      </c>
      <c r="S13" s="23">
        <f t="shared" ref="S13:S28" si="2">SUM(T13:V13)</f>
        <v>7</v>
      </c>
      <c r="T13" s="23">
        <f t="shared" ref="T13:T28" si="3">SUM(D13,H13)</f>
        <v>4</v>
      </c>
      <c r="U13" s="23">
        <f t="shared" ref="U13:U28" si="4">SUM(E13,I13)</f>
        <v>2</v>
      </c>
      <c r="V13" s="23">
        <f t="shared" ref="V13:V28" si="5">SUM(F13,J13)</f>
        <v>1</v>
      </c>
      <c r="W13" s="23">
        <f t="shared" ref="W13:W28" si="6">SUM(X13:Z13)</f>
        <v>10</v>
      </c>
      <c r="X13" s="23">
        <f t="shared" ref="X13:X28" si="7">SUM(L13,P13)</f>
        <v>8</v>
      </c>
      <c r="Y13" s="23">
        <f t="shared" ref="Y13:Y28" si="8">SUM(M13,Q13)</f>
        <v>2</v>
      </c>
      <c r="Z13" s="23">
        <f t="shared" ref="Z13:Z28" si="9">SUM(N13,R13)</f>
        <v>0</v>
      </c>
    </row>
    <row r="14" spans="2:26" ht="20.100000000000001" customHeight="1" thickBot="1" x14ac:dyDescent="0.25">
      <c r="B14" s="6" t="s">
        <v>2</v>
      </c>
      <c r="C14" s="23">
        <v>3</v>
      </c>
      <c r="D14" s="23">
        <v>2</v>
      </c>
      <c r="E14" s="23">
        <v>1</v>
      </c>
      <c r="F14" s="23">
        <v>0</v>
      </c>
      <c r="G14" s="23">
        <v>1</v>
      </c>
      <c r="H14" s="23">
        <v>1</v>
      </c>
      <c r="I14" s="23">
        <v>0</v>
      </c>
      <c r="J14" s="23">
        <v>0</v>
      </c>
      <c r="K14" s="23">
        <v>6</v>
      </c>
      <c r="L14" s="23">
        <v>3</v>
      </c>
      <c r="M14" s="23">
        <v>3</v>
      </c>
      <c r="N14" s="23">
        <v>0</v>
      </c>
      <c r="O14" s="23">
        <v>1</v>
      </c>
      <c r="P14" s="23">
        <v>1</v>
      </c>
      <c r="Q14" s="23">
        <v>0</v>
      </c>
      <c r="R14" s="23">
        <v>0</v>
      </c>
      <c r="S14" s="23">
        <f t="shared" si="2"/>
        <v>4</v>
      </c>
      <c r="T14" s="23">
        <f t="shared" si="3"/>
        <v>3</v>
      </c>
      <c r="U14" s="23">
        <f t="shared" si="4"/>
        <v>1</v>
      </c>
      <c r="V14" s="23">
        <f t="shared" si="5"/>
        <v>0</v>
      </c>
      <c r="W14" s="23">
        <f t="shared" si="6"/>
        <v>7</v>
      </c>
      <c r="X14" s="23">
        <f t="shared" si="7"/>
        <v>4</v>
      </c>
      <c r="Y14" s="23">
        <f t="shared" si="8"/>
        <v>3</v>
      </c>
      <c r="Z14" s="23">
        <f t="shared" si="9"/>
        <v>0</v>
      </c>
    </row>
    <row r="15" spans="2:26" ht="20.100000000000001" customHeight="1" thickBot="1" x14ac:dyDescent="0.25">
      <c r="B15" s="6" t="s">
        <v>3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4</v>
      </c>
      <c r="L15" s="23">
        <v>2</v>
      </c>
      <c r="M15" s="23">
        <v>2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f t="shared" si="2"/>
        <v>1</v>
      </c>
      <c r="T15" s="23">
        <f t="shared" si="3"/>
        <v>1</v>
      </c>
      <c r="U15" s="23">
        <f t="shared" si="4"/>
        <v>0</v>
      </c>
      <c r="V15" s="23">
        <f t="shared" si="5"/>
        <v>0</v>
      </c>
      <c r="W15" s="23">
        <f t="shared" si="6"/>
        <v>4</v>
      </c>
      <c r="X15" s="23">
        <f t="shared" si="7"/>
        <v>2</v>
      </c>
      <c r="Y15" s="23">
        <f t="shared" si="8"/>
        <v>2</v>
      </c>
      <c r="Z15" s="23">
        <f t="shared" si="9"/>
        <v>0</v>
      </c>
    </row>
    <row r="16" spans="2:26" ht="20.100000000000001" customHeight="1" thickBot="1" x14ac:dyDescent="0.25">
      <c r="B16" s="6" t="s">
        <v>4</v>
      </c>
      <c r="C16" s="23">
        <v>3</v>
      </c>
      <c r="D16" s="23">
        <v>1</v>
      </c>
      <c r="E16" s="23">
        <v>2</v>
      </c>
      <c r="F16" s="23">
        <v>0</v>
      </c>
      <c r="G16" s="23">
        <v>3</v>
      </c>
      <c r="H16" s="23">
        <v>3</v>
      </c>
      <c r="I16" s="23">
        <v>0</v>
      </c>
      <c r="J16" s="23">
        <v>0</v>
      </c>
      <c r="K16" s="23">
        <v>2</v>
      </c>
      <c r="L16" s="23">
        <v>2</v>
      </c>
      <c r="M16" s="23">
        <v>0</v>
      </c>
      <c r="N16" s="23">
        <v>0</v>
      </c>
      <c r="O16" s="23">
        <v>1</v>
      </c>
      <c r="P16" s="23">
        <v>1</v>
      </c>
      <c r="Q16" s="23">
        <v>0</v>
      </c>
      <c r="R16" s="23">
        <v>0</v>
      </c>
      <c r="S16" s="23">
        <f t="shared" si="2"/>
        <v>6</v>
      </c>
      <c r="T16" s="23">
        <f t="shared" si="3"/>
        <v>4</v>
      </c>
      <c r="U16" s="23">
        <f t="shared" si="4"/>
        <v>2</v>
      </c>
      <c r="V16" s="23">
        <f t="shared" si="5"/>
        <v>0</v>
      </c>
      <c r="W16" s="23">
        <f t="shared" si="6"/>
        <v>3</v>
      </c>
      <c r="X16" s="23">
        <f t="shared" si="7"/>
        <v>3</v>
      </c>
      <c r="Y16" s="23">
        <f t="shared" si="8"/>
        <v>0</v>
      </c>
      <c r="Z16" s="23">
        <f t="shared" si="9"/>
        <v>0</v>
      </c>
    </row>
    <row r="17" spans="2:26" ht="20.100000000000001" customHeight="1" thickBot="1" x14ac:dyDescent="0.25">
      <c r="B17" s="6" t="s">
        <v>5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1</v>
      </c>
      <c r="P17" s="23">
        <v>0</v>
      </c>
      <c r="Q17" s="23">
        <v>1</v>
      </c>
      <c r="R17" s="23">
        <v>0</v>
      </c>
      <c r="S17" s="23">
        <f t="shared" si="2"/>
        <v>0</v>
      </c>
      <c r="T17" s="23">
        <f t="shared" si="3"/>
        <v>0</v>
      </c>
      <c r="U17" s="23">
        <f t="shared" si="4"/>
        <v>0</v>
      </c>
      <c r="V17" s="23">
        <f t="shared" si="5"/>
        <v>0</v>
      </c>
      <c r="W17" s="23">
        <f t="shared" si="6"/>
        <v>1</v>
      </c>
      <c r="X17" s="23">
        <f t="shared" si="7"/>
        <v>0</v>
      </c>
      <c r="Y17" s="23">
        <f t="shared" si="8"/>
        <v>1</v>
      </c>
      <c r="Z17" s="23">
        <f t="shared" si="9"/>
        <v>0</v>
      </c>
    </row>
    <row r="18" spans="2:26" ht="20.100000000000001" customHeight="1" thickBot="1" x14ac:dyDescent="0.25">
      <c r="B18" s="6" t="s">
        <v>6</v>
      </c>
      <c r="C18" s="23">
        <v>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6</v>
      </c>
      <c r="L18" s="23">
        <v>6</v>
      </c>
      <c r="M18" s="23">
        <v>0</v>
      </c>
      <c r="N18" s="23">
        <v>0</v>
      </c>
      <c r="O18" s="23">
        <v>1</v>
      </c>
      <c r="P18" s="23">
        <v>1</v>
      </c>
      <c r="Q18" s="23">
        <v>0</v>
      </c>
      <c r="R18" s="23">
        <v>0</v>
      </c>
      <c r="S18" s="23">
        <f t="shared" si="2"/>
        <v>1</v>
      </c>
      <c r="T18" s="23">
        <f t="shared" si="3"/>
        <v>1</v>
      </c>
      <c r="U18" s="23">
        <f t="shared" si="4"/>
        <v>0</v>
      </c>
      <c r="V18" s="23">
        <f t="shared" si="5"/>
        <v>0</v>
      </c>
      <c r="W18" s="23">
        <f t="shared" si="6"/>
        <v>7</v>
      </c>
      <c r="X18" s="23">
        <f t="shared" si="7"/>
        <v>7</v>
      </c>
      <c r="Y18" s="23">
        <f t="shared" si="8"/>
        <v>0</v>
      </c>
      <c r="Z18" s="23">
        <f t="shared" si="9"/>
        <v>0</v>
      </c>
    </row>
    <row r="19" spans="2:26" ht="20.100000000000001" customHeight="1" thickBot="1" x14ac:dyDescent="0.25">
      <c r="B19" s="6" t="s">
        <v>7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1</v>
      </c>
      <c r="I19" s="23">
        <v>0</v>
      </c>
      <c r="J19" s="23">
        <v>0</v>
      </c>
      <c r="K19" s="23">
        <v>4</v>
      </c>
      <c r="L19" s="23">
        <v>2</v>
      </c>
      <c r="M19" s="23">
        <v>0</v>
      </c>
      <c r="N19" s="23">
        <v>2</v>
      </c>
      <c r="O19" s="23">
        <v>1</v>
      </c>
      <c r="P19" s="23">
        <v>1</v>
      </c>
      <c r="Q19" s="23">
        <v>0</v>
      </c>
      <c r="R19" s="23">
        <v>0</v>
      </c>
      <c r="S19" s="23">
        <f t="shared" si="2"/>
        <v>1</v>
      </c>
      <c r="T19" s="23">
        <f t="shared" si="3"/>
        <v>1</v>
      </c>
      <c r="U19" s="23">
        <f t="shared" si="4"/>
        <v>0</v>
      </c>
      <c r="V19" s="23">
        <f t="shared" si="5"/>
        <v>0</v>
      </c>
      <c r="W19" s="23">
        <f t="shared" si="6"/>
        <v>5</v>
      </c>
      <c r="X19" s="23">
        <f t="shared" si="7"/>
        <v>3</v>
      </c>
      <c r="Y19" s="23">
        <f t="shared" si="8"/>
        <v>0</v>
      </c>
      <c r="Z19" s="23">
        <f t="shared" si="9"/>
        <v>2</v>
      </c>
    </row>
    <row r="20" spans="2:26" ht="20.100000000000001" customHeight="1" thickBot="1" x14ac:dyDescent="0.25">
      <c r="B20" s="6" t="s">
        <v>8</v>
      </c>
      <c r="C20" s="23">
        <v>23</v>
      </c>
      <c r="D20" s="23">
        <v>13</v>
      </c>
      <c r="E20" s="23">
        <v>3</v>
      </c>
      <c r="F20" s="23">
        <v>7</v>
      </c>
      <c r="G20" s="23">
        <v>2</v>
      </c>
      <c r="H20" s="23">
        <v>1</v>
      </c>
      <c r="I20" s="23">
        <v>1</v>
      </c>
      <c r="J20" s="23">
        <v>0</v>
      </c>
      <c r="K20" s="23">
        <v>34</v>
      </c>
      <c r="L20" s="23">
        <v>17</v>
      </c>
      <c r="M20" s="23">
        <v>7</v>
      </c>
      <c r="N20" s="23">
        <v>10</v>
      </c>
      <c r="O20" s="23">
        <v>13</v>
      </c>
      <c r="P20" s="23">
        <v>8</v>
      </c>
      <c r="Q20" s="23">
        <v>5</v>
      </c>
      <c r="R20" s="23">
        <v>0</v>
      </c>
      <c r="S20" s="23">
        <f t="shared" si="2"/>
        <v>25</v>
      </c>
      <c r="T20" s="23">
        <f t="shared" si="3"/>
        <v>14</v>
      </c>
      <c r="U20" s="23">
        <f t="shared" si="4"/>
        <v>4</v>
      </c>
      <c r="V20" s="23">
        <f t="shared" si="5"/>
        <v>7</v>
      </c>
      <c r="W20" s="23">
        <f t="shared" si="6"/>
        <v>47</v>
      </c>
      <c r="X20" s="23">
        <f t="shared" si="7"/>
        <v>25</v>
      </c>
      <c r="Y20" s="23">
        <f t="shared" si="8"/>
        <v>12</v>
      </c>
      <c r="Z20" s="23">
        <f t="shared" si="9"/>
        <v>10</v>
      </c>
    </row>
    <row r="21" spans="2:26" ht="20.100000000000001" customHeight="1" thickBot="1" x14ac:dyDescent="0.25">
      <c r="B21" s="6" t="s">
        <v>9</v>
      </c>
      <c r="C21" s="23">
        <v>15</v>
      </c>
      <c r="D21" s="23">
        <v>9</v>
      </c>
      <c r="E21" s="23">
        <v>4</v>
      </c>
      <c r="F21" s="23">
        <v>2</v>
      </c>
      <c r="G21" s="23">
        <v>4</v>
      </c>
      <c r="H21" s="23">
        <v>4</v>
      </c>
      <c r="I21" s="23">
        <v>0</v>
      </c>
      <c r="J21" s="23">
        <v>0</v>
      </c>
      <c r="K21" s="23">
        <v>14</v>
      </c>
      <c r="L21" s="23">
        <v>9</v>
      </c>
      <c r="M21" s="23">
        <v>4</v>
      </c>
      <c r="N21" s="23">
        <v>1</v>
      </c>
      <c r="O21" s="23">
        <v>11</v>
      </c>
      <c r="P21" s="23">
        <v>8</v>
      </c>
      <c r="Q21" s="23">
        <v>3</v>
      </c>
      <c r="R21" s="23">
        <v>0</v>
      </c>
      <c r="S21" s="23">
        <f t="shared" si="2"/>
        <v>19</v>
      </c>
      <c r="T21" s="23">
        <f t="shared" si="3"/>
        <v>13</v>
      </c>
      <c r="U21" s="23">
        <f t="shared" si="4"/>
        <v>4</v>
      </c>
      <c r="V21" s="23">
        <f t="shared" si="5"/>
        <v>2</v>
      </c>
      <c r="W21" s="23">
        <f t="shared" si="6"/>
        <v>25</v>
      </c>
      <c r="X21" s="23">
        <f t="shared" si="7"/>
        <v>17</v>
      </c>
      <c r="Y21" s="23">
        <f t="shared" si="8"/>
        <v>7</v>
      </c>
      <c r="Z21" s="23">
        <f t="shared" si="9"/>
        <v>1</v>
      </c>
    </row>
    <row r="22" spans="2:26" ht="20.100000000000001" customHeight="1" thickBot="1" x14ac:dyDescent="0.25">
      <c r="B22" s="6" t="s">
        <v>10</v>
      </c>
      <c r="C22" s="23">
        <v>2</v>
      </c>
      <c r="D22" s="23">
        <v>1</v>
      </c>
      <c r="E22" s="23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2</v>
      </c>
      <c r="L22" s="23">
        <v>1</v>
      </c>
      <c r="M22" s="23">
        <v>0</v>
      </c>
      <c r="N22" s="23">
        <v>1</v>
      </c>
      <c r="O22" s="23">
        <v>0</v>
      </c>
      <c r="P22" s="23">
        <v>0</v>
      </c>
      <c r="Q22" s="23">
        <v>0</v>
      </c>
      <c r="R22" s="23">
        <v>0</v>
      </c>
      <c r="S22" s="23">
        <f t="shared" si="2"/>
        <v>2</v>
      </c>
      <c r="T22" s="23">
        <f t="shared" si="3"/>
        <v>1</v>
      </c>
      <c r="U22" s="23">
        <f t="shared" si="4"/>
        <v>1</v>
      </c>
      <c r="V22" s="23">
        <f t="shared" si="5"/>
        <v>0</v>
      </c>
      <c r="W22" s="23">
        <f t="shared" si="6"/>
        <v>2</v>
      </c>
      <c r="X22" s="23">
        <f t="shared" si="7"/>
        <v>1</v>
      </c>
      <c r="Y22" s="23">
        <f t="shared" si="8"/>
        <v>0</v>
      </c>
      <c r="Z22" s="23">
        <f t="shared" si="9"/>
        <v>1</v>
      </c>
    </row>
    <row r="23" spans="2:26" ht="20.100000000000001" customHeight="1" thickBot="1" x14ac:dyDescent="0.25">
      <c r="B23" s="6" t="s">
        <v>11</v>
      </c>
      <c r="C23" s="23">
        <v>8</v>
      </c>
      <c r="D23" s="23">
        <v>3</v>
      </c>
      <c r="E23" s="23">
        <v>4</v>
      </c>
      <c r="F23" s="23">
        <v>1</v>
      </c>
      <c r="G23" s="23">
        <v>0</v>
      </c>
      <c r="H23" s="23">
        <v>0</v>
      </c>
      <c r="I23" s="23">
        <v>0</v>
      </c>
      <c r="J23" s="23">
        <v>0</v>
      </c>
      <c r="K23" s="23">
        <v>6</v>
      </c>
      <c r="L23" s="23">
        <v>5</v>
      </c>
      <c r="M23" s="23">
        <v>0</v>
      </c>
      <c r="N23" s="23">
        <v>1</v>
      </c>
      <c r="O23" s="23">
        <v>1</v>
      </c>
      <c r="P23" s="23">
        <v>1</v>
      </c>
      <c r="Q23" s="23">
        <v>0</v>
      </c>
      <c r="R23" s="23">
        <v>0</v>
      </c>
      <c r="S23" s="23">
        <f t="shared" si="2"/>
        <v>8</v>
      </c>
      <c r="T23" s="23">
        <f t="shared" si="3"/>
        <v>3</v>
      </c>
      <c r="U23" s="23">
        <f t="shared" si="4"/>
        <v>4</v>
      </c>
      <c r="V23" s="23">
        <f t="shared" si="5"/>
        <v>1</v>
      </c>
      <c r="W23" s="23">
        <f t="shared" si="6"/>
        <v>7</v>
      </c>
      <c r="X23" s="23">
        <f t="shared" si="7"/>
        <v>6</v>
      </c>
      <c r="Y23" s="23">
        <f t="shared" si="8"/>
        <v>0</v>
      </c>
      <c r="Z23" s="23">
        <f t="shared" si="9"/>
        <v>1</v>
      </c>
    </row>
    <row r="24" spans="2:26" ht="20.100000000000001" customHeight="1" thickBot="1" x14ac:dyDescent="0.25">
      <c r="B24" s="6" t="s">
        <v>12</v>
      </c>
      <c r="C24" s="23">
        <v>13</v>
      </c>
      <c r="D24" s="23">
        <v>11</v>
      </c>
      <c r="E24" s="23">
        <v>2</v>
      </c>
      <c r="F24" s="23">
        <v>0</v>
      </c>
      <c r="G24" s="23">
        <v>5</v>
      </c>
      <c r="H24" s="23">
        <v>2</v>
      </c>
      <c r="I24" s="23">
        <v>2</v>
      </c>
      <c r="J24" s="23">
        <v>1</v>
      </c>
      <c r="K24" s="23">
        <v>22</v>
      </c>
      <c r="L24" s="23">
        <v>15</v>
      </c>
      <c r="M24" s="23">
        <v>3</v>
      </c>
      <c r="N24" s="23">
        <v>4</v>
      </c>
      <c r="O24" s="23">
        <v>7</v>
      </c>
      <c r="P24" s="23">
        <v>7</v>
      </c>
      <c r="Q24" s="23">
        <v>0</v>
      </c>
      <c r="R24" s="23">
        <v>0</v>
      </c>
      <c r="S24" s="23">
        <f t="shared" si="2"/>
        <v>18</v>
      </c>
      <c r="T24" s="23">
        <f t="shared" si="3"/>
        <v>13</v>
      </c>
      <c r="U24" s="23">
        <f t="shared" si="4"/>
        <v>4</v>
      </c>
      <c r="V24" s="23">
        <f t="shared" si="5"/>
        <v>1</v>
      </c>
      <c r="W24" s="23">
        <f t="shared" si="6"/>
        <v>29</v>
      </c>
      <c r="X24" s="23">
        <f t="shared" si="7"/>
        <v>22</v>
      </c>
      <c r="Y24" s="23">
        <f t="shared" si="8"/>
        <v>3</v>
      </c>
      <c r="Z24" s="23">
        <f t="shared" si="9"/>
        <v>4</v>
      </c>
    </row>
    <row r="25" spans="2:26" ht="20.100000000000001" customHeight="1" thickBot="1" x14ac:dyDescent="0.25">
      <c r="B25" s="6" t="s">
        <v>13</v>
      </c>
      <c r="C25" s="23">
        <v>1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f t="shared" si="2"/>
        <v>1</v>
      </c>
      <c r="T25" s="23">
        <f t="shared" si="3"/>
        <v>1</v>
      </c>
      <c r="U25" s="23">
        <f t="shared" si="4"/>
        <v>0</v>
      </c>
      <c r="V25" s="23">
        <f t="shared" si="5"/>
        <v>0</v>
      </c>
      <c r="W25" s="23">
        <f t="shared" si="6"/>
        <v>0</v>
      </c>
      <c r="X25" s="23">
        <f t="shared" si="7"/>
        <v>0</v>
      </c>
      <c r="Y25" s="23">
        <f t="shared" si="8"/>
        <v>0</v>
      </c>
      <c r="Z25" s="23">
        <f t="shared" si="9"/>
        <v>0</v>
      </c>
    </row>
    <row r="26" spans="2:26" ht="20.100000000000001" customHeight="1" thickBot="1" x14ac:dyDescent="0.25">
      <c r="B26" s="6" t="s">
        <v>14</v>
      </c>
      <c r="C26" s="23">
        <v>2</v>
      </c>
      <c r="D26" s="23">
        <v>2</v>
      </c>
      <c r="E26" s="23">
        <v>0</v>
      </c>
      <c r="F26" s="23">
        <v>0</v>
      </c>
      <c r="G26" s="23">
        <v>2</v>
      </c>
      <c r="H26" s="23">
        <v>2</v>
      </c>
      <c r="I26" s="23">
        <v>0</v>
      </c>
      <c r="J26" s="23">
        <v>0</v>
      </c>
      <c r="K26" s="23">
        <v>4</v>
      </c>
      <c r="L26" s="23">
        <v>3</v>
      </c>
      <c r="M26" s="23">
        <v>1</v>
      </c>
      <c r="N26" s="23">
        <v>0</v>
      </c>
      <c r="O26" s="23">
        <v>1</v>
      </c>
      <c r="P26" s="23">
        <v>1</v>
      </c>
      <c r="Q26" s="23">
        <v>0</v>
      </c>
      <c r="R26" s="23">
        <v>0</v>
      </c>
      <c r="S26" s="23">
        <f t="shared" si="2"/>
        <v>4</v>
      </c>
      <c r="T26" s="23">
        <f t="shared" si="3"/>
        <v>4</v>
      </c>
      <c r="U26" s="23">
        <f t="shared" si="4"/>
        <v>0</v>
      </c>
      <c r="V26" s="23">
        <f t="shared" si="5"/>
        <v>0</v>
      </c>
      <c r="W26" s="23">
        <f t="shared" si="6"/>
        <v>5</v>
      </c>
      <c r="X26" s="23">
        <f t="shared" si="7"/>
        <v>4</v>
      </c>
      <c r="Y26" s="23">
        <f t="shared" si="8"/>
        <v>1</v>
      </c>
      <c r="Z26" s="23">
        <f t="shared" si="9"/>
        <v>0</v>
      </c>
    </row>
    <row r="27" spans="2:26" ht="20.100000000000001" customHeight="1" thickBot="1" x14ac:dyDescent="0.25">
      <c r="B27" s="7" t="s">
        <v>15</v>
      </c>
      <c r="C27" s="23">
        <v>10</v>
      </c>
      <c r="D27" s="23">
        <v>7</v>
      </c>
      <c r="E27" s="23">
        <v>3</v>
      </c>
      <c r="F27" s="23">
        <v>0</v>
      </c>
      <c r="G27" s="23">
        <v>1</v>
      </c>
      <c r="H27" s="23">
        <v>1</v>
      </c>
      <c r="I27" s="23">
        <v>0</v>
      </c>
      <c r="J27" s="23">
        <v>0</v>
      </c>
      <c r="K27" s="23">
        <v>6</v>
      </c>
      <c r="L27" s="23">
        <v>3</v>
      </c>
      <c r="M27" s="23">
        <v>2</v>
      </c>
      <c r="N27" s="23">
        <v>1</v>
      </c>
      <c r="O27" s="23">
        <v>1</v>
      </c>
      <c r="P27" s="23">
        <v>1</v>
      </c>
      <c r="Q27" s="23">
        <v>0</v>
      </c>
      <c r="R27" s="23">
        <v>0</v>
      </c>
      <c r="S27" s="23">
        <f t="shared" si="2"/>
        <v>11</v>
      </c>
      <c r="T27" s="23">
        <f t="shared" si="3"/>
        <v>8</v>
      </c>
      <c r="U27" s="23">
        <f t="shared" si="4"/>
        <v>3</v>
      </c>
      <c r="V27" s="23">
        <f t="shared" si="5"/>
        <v>0</v>
      </c>
      <c r="W27" s="23">
        <f t="shared" si="6"/>
        <v>7</v>
      </c>
      <c r="X27" s="23">
        <f t="shared" si="7"/>
        <v>4</v>
      </c>
      <c r="Y27" s="23">
        <f t="shared" si="8"/>
        <v>2</v>
      </c>
      <c r="Z27" s="23">
        <f t="shared" si="9"/>
        <v>1</v>
      </c>
    </row>
    <row r="28" spans="2:26" ht="20.100000000000001" customHeight="1" thickBot="1" x14ac:dyDescent="0.25">
      <c r="B28" s="8" t="s">
        <v>16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4</v>
      </c>
      <c r="L28" s="23">
        <v>1</v>
      </c>
      <c r="M28" s="23">
        <v>3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f t="shared" si="2"/>
        <v>0</v>
      </c>
      <c r="T28" s="23">
        <f t="shared" si="3"/>
        <v>0</v>
      </c>
      <c r="U28" s="23">
        <f t="shared" si="4"/>
        <v>0</v>
      </c>
      <c r="V28" s="23">
        <f t="shared" si="5"/>
        <v>0</v>
      </c>
      <c r="W28" s="23">
        <f t="shared" si="6"/>
        <v>4</v>
      </c>
      <c r="X28" s="23">
        <f t="shared" si="7"/>
        <v>1</v>
      </c>
      <c r="Y28" s="23">
        <f t="shared" si="8"/>
        <v>3</v>
      </c>
      <c r="Z28" s="23">
        <f t="shared" si="9"/>
        <v>0</v>
      </c>
    </row>
    <row r="29" spans="2:26" ht="20.100000000000001" customHeight="1" thickBot="1" x14ac:dyDescent="0.25">
      <c r="B29" s="9" t="s">
        <v>31</v>
      </c>
      <c r="C29" s="12">
        <f>SUM(C12:C28)</f>
        <v>112</v>
      </c>
      <c r="D29" s="12">
        <f t="shared" ref="D29:R29" si="10">SUM(D12:D28)</f>
        <v>69</v>
      </c>
      <c r="E29" s="12">
        <f t="shared" si="10"/>
        <v>30</v>
      </c>
      <c r="F29" s="12">
        <f t="shared" si="10"/>
        <v>13</v>
      </c>
      <c r="G29" s="12">
        <f t="shared" si="10"/>
        <v>23</v>
      </c>
      <c r="H29" s="12">
        <f t="shared" si="10"/>
        <v>19</v>
      </c>
      <c r="I29" s="12">
        <f t="shared" si="10"/>
        <v>3</v>
      </c>
      <c r="J29" s="12">
        <f t="shared" si="10"/>
        <v>1</v>
      </c>
      <c r="K29" s="12">
        <f t="shared" si="10"/>
        <v>151</v>
      </c>
      <c r="L29" s="12">
        <f t="shared" si="10"/>
        <v>96</v>
      </c>
      <c r="M29" s="12">
        <f t="shared" si="10"/>
        <v>33</v>
      </c>
      <c r="N29" s="12">
        <f t="shared" si="10"/>
        <v>22</v>
      </c>
      <c r="O29" s="12">
        <f t="shared" si="10"/>
        <v>45</v>
      </c>
      <c r="P29" s="12">
        <f t="shared" si="10"/>
        <v>36</v>
      </c>
      <c r="Q29" s="12">
        <f t="shared" si="10"/>
        <v>9</v>
      </c>
      <c r="R29" s="12">
        <f t="shared" si="10"/>
        <v>0</v>
      </c>
      <c r="S29" s="12">
        <f>SUM(S12:S28)</f>
        <v>135</v>
      </c>
      <c r="T29" s="12">
        <f t="shared" ref="T29:Z29" si="11">SUM(T12:T28)</f>
        <v>88</v>
      </c>
      <c r="U29" s="12">
        <f t="shared" si="11"/>
        <v>33</v>
      </c>
      <c r="V29" s="12">
        <f t="shared" si="11"/>
        <v>14</v>
      </c>
      <c r="W29" s="12">
        <f t="shared" si="11"/>
        <v>196</v>
      </c>
      <c r="X29" s="12">
        <f t="shared" si="11"/>
        <v>132</v>
      </c>
      <c r="Y29" s="12">
        <f t="shared" si="11"/>
        <v>42</v>
      </c>
      <c r="Z29" s="12">
        <f t="shared" si="11"/>
        <v>22</v>
      </c>
    </row>
    <row r="30" spans="2:26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3" spans="2:14" ht="44.25" customHeight="1" thickBot="1" x14ac:dyDescent="0.25">
      <c r="B33" s="18"/>
      <c r="C33" s="28" t="s">
        <v>122</v>
      </c>
      <c r="D33" s="28"/>
      <c r="E33" s="28"/>
      <c r="F33" s="28"/>
      <c r="G33" s="28" t="s">
        <v>122</v>
      </c>
      <c r="H33" s="28"/>
      <c r="I33" s="28"/>
      <c r="J33" s="28"/>
      <c r="K33" s="28" t="s">
        <v>122</v>
      </c>
      <c r="L33" s="28"/>
      <c r="M33" s="28"/>
      <c r="N33" s="28"/>
    </row>
    <row r="34" spans="2:14" ht="44.25" customHeight="1" thickBot="1" x14ac:dyDescent="0.25">
      <c r="B34" s="18"/>
      <c r="C34" s="55" t="s">
        <v>93</v>
      </c>
      <c r="D34" s="54"/>
      <c r="E34" s="54"/>
      <c r="F34" s="54"/>
      <c r="G34" s="55" t="s">
        <v>95</v>
      </c>
      <c r="H34" s="54"/>
      <c r="I34" s="54"/>
      <c r="J34" s="54"/>
      <c r="K34" s="55" t="s">
        <v>94</v>
      </c>
      <c r="L34" s="54"/>
      <c r="M34" s="54"/>
      <c r="N34" s="54"/>
    </row>
    <row r="35" spans="2:14" ht="44.25" customHeight="1" thickBot="1" x14ac:dyDescent="0.25">
      <c r="B35" s="18"/>
      <c r="C35" s="10" t="s">
        <v>31</v>
      </c>
      <c r="D35" s="10" t="s">
        <v>87</v>
      </c>
      <c r="E35" s="10" t="s">
        <v>88</v>
      </c>
      <c r="F35" s="10" t="s">
        <v>89</v>
      </c>
      <c r="G35" s="10" t="s">
        <v>31</v>
      </c>
      <c r="H35" s="10" t="s">
        <v>87</v>
      </c>
      <c r="I35" s="10" t="s">
        <v>88</v>
      </c>
      <c r="J35" s="10" t="s">
        <v>89</v>
      </c>
      <c r="K35" s="10" t="s">
        <v>31</v>
      </c>
      <c r="L35" s="10" t="s">
        <v>87</v>
      </c>
      <c r="M35" s="10" t="s">
        <v>88</v>
      </c>
      <c r="N35" s="10" t="s">
        <v>89</v>
      </c>
    </row>
    <row r="36" spans="2:14" ht="20.100000000000001" customHeight="1" thickBot="1" x14ac:dyDescent="0.25">
      <c r="B36" s="5" t="s">
        <v>0</v>
      </c>
      <c r="C36" s="14">
        <f t="shared" ref="C36:J36" si="12">IF(C12=0,"-",IF(K12=0,"-",(K12-C12)/C12))</f>
        <v>0.20833333333333334</v>
      </c>
      <c r="D36" s="14">
        <f t="shared" si="12"/>
        <v>0.5</v>
      </c>
      <c r="E36" s="14">
        <f t="shared" si="12"/>
        <v>-0.25</v>
      </c>
      <c r="F36" s="14">
        <f t="shared" si="12"/>
        <v>0</v>
      </c>
      <c r="G36" s="14">
        <f t="shared" si="12"/>
        <v>0.33333333333333331</v>
      </c>
      <c r="H36" s="14">
        <f t="shared" si="12"/>
        <v>0.33333333333333331</v>
      </c>
      <c r="I36" s="14" t="str">
        <f t="shared" si="12"/>
        <v>-</v>
      </c>
      <c r="J36" s="14" t="str">
        <f t="shared" si="12"/>
        <v>-</v>
      </c>
      <c r="K36" s="14">
        <f>IF(S12=0,"-",IF(W12=0,"-",(W12-S12)/S12))</f>
        <v>0.22222222222222221</v>
      </c>
      <c r="L36" s="14">
        <f>IF(T12=0,"-",IF(X12=0,"-",(X12-T12)/T12))</f>
        <v>0.47058823529411764</v>
      </c>
      <c r="M36" s="14">
        <f>IF(U12=0,"-",IF(Y12=0,"-",(Y12-U12)/U12))</f>
        <v>-0.25</v>
      </c>
      <c r="N36" s="14">
        <f>IF(V12=0,"-",IF(Z12=0,"-",(Z12-V12)/V12))</f>
        <v>0</v>
      </c>
    </row>
    <row r="37" spans="2:14" ht="20.100000000000001" customHeight="1" thickBot="1" x14ac:dyDescent="0.25">
      <c r="B37" s="6" t="s">
        <v>1</v>
      </c>
      <c r="C37" s="14">
        <f t="shared" ref="C37:J37" si="13">IF(C13=0,"-",IF(K13=0,"-",(K13-C13)/C13))</f>
        <v>0.33333333333333331</v>
      </c>
      <c r="D37" s="14">
        <f t="shared" si="13"/>
        <v>1</v>
      </c>
      <c r="E37" s="14">
        <f t="shared" si="13"/>
        <v>0</v>
      </c>
      <c r="F37" s="14" t="str">
        <f t="shared" si="13"/>
        <v>-</v>
      </c>
      <c r="G37" s="14">
        <f t="shared" si="13"/>
        <v>1</v>
      </c>
      <c r="H37" s="14">
        <f t="shared" si="13"/>
        <v>1</v>
      </c>
      <c r="I37" s="14" t="str">
        <f t="shared" si="13"/>
        <v>-</v>
      </c>
      <c r="J37" s="14" t="str">
        <f t="shared" si="13"/>
        <v>-</v>
      </c>
      <c r="K37" s="14">
        <f t="shared" ref="K37:N37" si="14">IF(S13=0,"-",IF(W13=0,"-",(W13-S13)/S13))</f>
        <v>0.42857142857142855</v>
      </c>
      <c r="L37" s="14">
        <f t="shared" si="14"/>
        <v>1</v>
      </c>
      <c r="M37" s="14">
        <f t="shared" si="14"/>
        <v>0</v>
      </c>
      <c r="N37" s="14" t="str">
        <f t="shared" si="14"/>
        <v>-</v>
      </c>
    </row>
    <row r="38" spans="2:14" ht="20.100000000000001" customHeight="1" thickBot="1" x14ac:dyDescent="0.25">
      <c r="B38" s="6" t="s">
        <v>2</v>
      </c>
      <c r="C38" s="14">
        <f t="shared" ref="C38:J38" si="15">IF(C14=0,"-",IF(K14=0,"-",(K14-C14)/C14))</f>
        <v>1</v>
      </c>
      <c r="D38" s="14">
        <f t="shared" si="15"/>
        <v>0.5</v>
      </c>
      <c r="E38" s="14">
        <f t="shared" si="15"/>
        <v>2</v>
      </c>
      <c r="F38" s="14" t="str">
        <f t="shared" si="15"/>
        <v>-</v>
      </c>
      <c r="G38" s="14">
        <f t="shared" si="15"/>
        <v>0</v>
      </c>
      <c r="H38" s="14">
        <f t="shared" si="15"/>
        <v>0</v>
      </c>
      <c r="I38" s="14" t="str">
        <f t="shared" si="15"/>
        <v>-</v>
      </c>
      <c r="J38" s="14" t="str">
        <f t="shared" si="15"/>
        <v>-</v>
      </c>
      <c r="K38" s="14">
        <f t="shared" ref="K38:N38" si="16">IF(S14=0,"-",IF(W14=0,"-",(W14-S14)/S14))</f>
        <v>0.75</v>
      </c>
      <c r="L38" s="14">
        <f t="shared" si="16"/>
        <v>0.33333333333333331</v>
      </c>
      <c r="M38" s="14">
        <f t="shared" si="16"/>
        <v>2</v>
      </c>
      <c r="N38" s="14" t="str">
        <f t="shared" si="16"/>
        <v>-</v>
      </c>
    </row>
    <row r="39" spans="2:14" ht="20.100000000000001" customHeight="1" thickBot="1" x14ac:dyDescent="0.25">
      <c r="B39" s="6" t="s">
        <v>3</v>
      </c>
      <c r="C39" s="14">
        <f t="shared" ref="C39:J39" si="17">IF(C15=0,"-",IF(K15=0,"-",(K15-C15)/C15))</f>
        <v>3</v>
      </c>
      <c r="D39" s="14">
        <f t="shared" si="17"/>
        <v>1</v>
      </c>
      <c r="E39" s="14" t="str">
        <f t="shared" si="17"/>
        <v>-</v>
      </c>
      <c r="F39" s="14" t="str">
        <f t="shared" si="17"/>
        <v>-</v>
      </c>
      <c r="G39" s="14" t="str">
        <f t="shared" si="17"/>
        <v>-</v>
      </c>
      <c r="H39" s="14" t="str">
        <f t="shared" si="17"/>
        <v>-</v>
      </c>
      <c r="I39" s="14" t="str">
        <f t="shared" si="17"/>
        <v>-</v>
      </c>
      <c r="J39" s="14" t="str">
        <f t="shared" si="17"/>
        <v>-</v>
      </c>
      <c r="K39" s="14">
        <f t="shared" ref="K39:N39" si="18">IF(S15=0,"-",IF(W15=0,"-",(W15-S15)/S15))</f>
        <v>3</v>
      </c>
      <c r="L39" s="14">
        <f t="shared" si="18"/>
        <v>1</v>
      </c>
      <c r="M39" s="14" t="str">
        <f t="shared" si="18"/>
        <v>-</v>
      </c>
      <c r="N39" s="14" t="str">
        <f t="shared" si="18"/>
        <v>-</v>
      </c>
    </row>
    <row r="40" spans="2:14" ht="20.100000000000001" customHeight="1" thickBot="1" x14ac:dyDescent="0.25">
      <c r="B40" s="6" t="s">
        <v>4</v>
      </c>
      <c r="C40" s="14">
        <f t="shared" ref="C40:J40" si="19">IF(C16=0,"-",IF(K16=0,"-",(K16-C16)/C16))</f>
        <v>-0.33333333333333331</v>
      </c>
      <c r="D40" s="14">
        <f t="shared" si="19"/>
        <v>1</v>
      </c>
      <c r="E40" s="14" t="str">
        <f t="shared" si="19"/>
        <v>-</v>
      </c>
      <c r="F40" s="14" t="str">
        <f t="shared" si="19"/>
        <v>-</v>
      </c>
      <c r="G40" s="14">
        <f t="shared" si="19"/>
        <v>-0.66666666666666663</v>
      </c>
      <c r="H40" s="14">
        <f t="shared" si="19"/>
        <v>-0.66666666666666663</v>
      </c>
      <c r="I40" s="14" t="str">
        <f t="shared" si="19"/>
        <v>-</v>
      </c>
      <c r="J40" s="14" t="str">
        <f t="shared" si="19"/>
        <v>-</v>
      </c>
      <c r="K40" s="14">
        <f t="shared" ref="K40:N40" si="20">IF(S16=0,"-",IF(W16=0,"-",(W16-S16)/S16))</f>
        <v>-0.5</v>
      </c>
      <c r="L40" s="14">
        <f t="shared" si="20"/>
        <v>-0.25</v>
      </c>
      <c r="M40" s="14" t="str">
        <f t="shared" si="20"/>
        <v>-</v>
      </c>
      <c r="N40" s="14" t="str">
        <f t="shared" si="20"/>
        <v>-</v>
      </c>
    </row>
    <row r="41" spans="2:14" ht="20.100000000000001" customHeight="1" thickBot="1" x14ac:dyDescent="0.25">
      <c r="B41" s="6" t="s">
        <v>5</v>
      </c>
      <c r="C41" s="14" t="str">
        <f t="shared" ref="C41:J41" si="21">IF(C17=0,"-",IF(K17=0,"-",(K17-C17)/C17))</f>
        <v>-</v>
      </c>
      <c r="D41" s="14" t="str">
        <f t="shared" si="21"/>
        <v>-</v>
      </c>
      <c r="E41" s="14" t="str">
        <f t="shared" si="21"/>
        <v>-</v>
      </c>
      <c r="F41" s="14" t="str">
        <f t="shared" si="21"/>
        <v>-</v>
      </c>
      <c r="G41" s="14" t="str">
        <f t="shared" si="21"/>
        <v>-</v>
      </c>
      <c r="H41" s="14" t="str">
        <f t="shared" si="21"/>
        <v>-</v>
      </c>
      <c r="I41" s="14" t="str">
        <f t="shared" si="21"/>
        <v>-</v>
      </c>
      <c r="J41" s="14" t="str">
        <f t="shared" si="21"/>
        <v>-</v>
      </c>
      <c r="K41" s="14" t="str">
        <f t="shared" ref="K41:N41" si="22">IF(S17=0,"-",IF(W17=0,"-",(W17-S17)/S17))</f>
        <v>-</v>
      </c>
      <c r="L41" s="14" t="str">
        <f t="shared" si="22"/>
        <v>-</v>
      </c>
      <c r="M41" s="14" t="str">
        <f t="shared" si="22"/>
        <v>-</v>
      </c>
      <c r="N41" s="14" t="str">
        <f t="shared" si="22"/>
        <v>-</v>
      </c>
    </row>
    <row r="42" spans="2:14" ht="20.100000000000001" customHeight="1" thickBot="1" x14ac:dyDescent="0.25">
      <c r="B42" s="6" t="s">
        <v>6</v>
      </c>
      <c r="C42" s="14">
        <f t="shared" ref="C42:J42" si="23">IF(C18=0,"-",IF(K18=0,"-",(K18-C18)/C18))</f>
        <v>5</v>
      </c>
      <c r="D42" s="14">
        <f t="shared" si="23"/>
        <v>5</v>
      </c>
      <c r="E42" s="14" t="str">
        <f t="shared" si="23"/>
        <v>-</v>
      </c>
      <c r="F42" s="14" t="str">
        <f t="shared" si="23"/>
        <v>-</v>
      </c>
      <c r="G42" s="14" t="str">
        <f t="shared" si="23"/>
        <v>-</v>
      </c>
      <c r="H42" s="14" t="str">
        <f t="shared" si="23"/>
        <v>-</v>
      </c>
      <c r="I42" s="14" t="str">
        <f t="shared" si="23"/>
        <v>-</v>
      </c>
      <c r="J42" s="14" t="str">
        <f t="shared" si="23"/>
        <v>-</v>
      </c>
      <c r="K42" s="14">
        <f t="shared" ref="K42:N42" si="24">IF(S18=0,"-",IF(W18=0,"-",(W18-S18)/S18))</f>
        <v>6</v>
      </c>
      <c r="L42" s="14">
        <f t="shared" si="24"/>
        <v>6</v>
      </c>
      <c r="M42" s="14" t="str">
        <f t="shared" si="24"/>
        <v>-</v>
      </c>
      <c r="N42" s="14" t="str">
        <f t="shared" si="24"/>
        <v>-</v>
      </c>
    </row>
    <row r="43" spans="2:14" ht="20.100000000000001" customHeight="1" thickBot="1" x14ac:dyDescent="0.25">
      <c r="B43" s="6" t="s">
        <v>7</v>
      </c>
      <c r="C43" s="14" t="str">
        <f t="shared" ref="C43:J43" si="25">IF(C19=0,"-",IF(K19=0,"-",(K19-C19)/C19))</f>
        <v>-</v>
      </c>
      <c r="D43" s="14" t="str">
        <f t="shared" si="25"/>
        <v>-</v>
      </c>
      <c r="E43" s="14" t="str">
        <f t="shared" si="25"/>
        <v>-</v>
      </c>
      <c r="F43" s="14" t="str">
        <f t="shared" si="25"/>
        <v>-</v>
      </c>
      <c r="G43" s="14">
        <f t="shared" si="25"/>
        <v>0</v>
      </c>
      <c r="H43" s="14">
        <f t="shared" si="25"/>
        <v>0</v>
      </c>
      <c r="I43" s="14" t="str">
        <f t="shared" si="25"/>
        <v>-</v>
      </c>
      <c r="J43" s="14" t="str">
        <f t="shared" si="25"/>
        <v>-</v>
      </c>
      <c r="K43" s="14">
        <f t="shared" ref="K43:N43" si="26">IF(S19=0,"-",IF(W19=0,"-",(W19-S19)/S19))</f>
        <v>4</v>
      </c>
      <c r="L43" s="14">
        <f t="shared" si="26"/>
        <v>2</v>
      </c>
      <c r="M43" s="14" t="str">
        <f t="shared" si="26"/>
        <v>-</v>
      </c>
      <c r="N43" s="14" t="str">
        <f t="shared" si="26"/>
        <v>-</v>
      </c>
    </row>
    <row r="44" spans="2:14" ht="20.100000000000001" customHeight="1" thickBot="1" x14ac:dyDescent="0.25">
      <c r="B44" s="6" t="s">
        <v>8</v>
      </c>
      <c r="C44" s="14">
        <f t="shared" ref="C44:J44" si="27">IF(C20=0,"-",IF(K20=0,"-",(K20-C20)/C20))</f>
        <v>0.47826086956521741</v>
      </c>
      <c r="D44" s="14">
        <f t="shared" si="27"/>
        <v>0.30769230769230771</v>
      </c>
      <c r="E44" s="14">
        <f t="shared" si="27"/>
        <v>1.3333333333333333</v>
      </c>
      <c r="F44" s="14">
        <f t="shared" si="27"/>
        <v>0.42857142857142855</v>
      </c>
      <c r="G44" s="14">
        <f t="shared" si="27"/>
        <v>5.5</v>
      </c>
      <c r="H44" s="14">
        <f t="shared" si="27"/>
        <v>7</v>
      </c>
      <c r="I44" s="14">
        <f t="shared" si="27"/>
        <v>4</v>
      </c>
      <c r="J44" s="14" t="str">
        <f t="shared" si="27"/>
        <v>-</v>
      </c>
      <c r="K44" s="14">
        <f t="shared" ref="K44:N44" si="28">IF(S20=0,"-",IF(W20=0,"-",(W20-S20)/S20))</f>
        <v>0.88</v>
      </c>
      <c r="L44" s="14">
        <f t="shared" si="28"/>
        <v>0.7857142857142857</v>
      </c>
      <c r="M44" s="14">
        <f t="shared" si="28"/>
        <v>2</v>
      </c>
      <c r="N44" s="14">
        <f t="shared" si="28"/>
        <v>0.42857142857142855</v>
      </c>
    </row>
    <row r="45" spans="2:14" ht="20.100000000000001" customHeight="1" thickBot="1" x14ac:dyDescent="0.25">
      <c r="B45" s="6" t="s">
        <v>9</v>
      </c>
      <c r="C45" s="14">
        <f t="shared" ref="C45:J45" si="29">IF(C21=0,"-",IF(K21=0,"-",(K21-C21)/C21))</f>
        <v>-6.6666666666666666E-2</v>
      </c>
      <c r="D45" s="14">
        <f t="shared" si="29"/>
        <v>0</v>
      </c>
      <c r="E45" s="14">
        <f t="shared" si="29"/>
        <v>0</v>
      </c>
      <c r="F45" s="14">
        <f t="shared" si="29"/>
        <v>-0.5</v>
      </c>
      <c r="G45" s="14">
        <f t="shared" si="29"/>
        <v>1.75</v>
      </c>
      <c r="H45" s="14">
        <f t="shared" si="29"/>
        <v>1</v>
      </c>
      <c r="I45" s="14" t="str">
        <f t="shared" si="29"/>
        <v>-</v>
      </c>
      <c r="J45" s="14" t="str">
        <f t="shared" si="29"/>
        <v>-</v>
      </c>
      <c r="K45" s="14">
        <f t="shared" ref="K45:N45" si="30">IF(S21=0,"-",IF(W21=0,"-",(W21-S21)/S21))</f>
        <v>0.31578947368421051</v>
      </c>
      <c r="L45" s="14">
        <f t="shared" si="30"/>
        <v>0.30769230769230771</v>
      </c>
      <c r="M45" s="14">
        <f t="shared" si="30"/>
        <v>0.75</v>
      </c>
      <c r="N45" s="14">
        <f t="shared" si="30"/>
        <v>-0.5</v>
      </c>
    </row>
    <row r="46" spans="2:14" ht="20.100000000000001" customHeight="1" thickBot="1" x14ac:dyDescent="0.25">
      <c r="B46" s="6" t="s">
        <v>10</v>
      </c>
      <c r="C46" s="14">
        <f t="shared" ref="C46:J46" si="31">IF(C22=0,"-",IF(K22=0,"-",(K22-C22)/C22))</f>
        <v>0</v>
      </c>
      <c r="D46" s="14">
        <f t="shared" si="31"/>
        <v>0</v>
      </c>
      <c r="E46" s="14" t="str">
        <f t="shared" si="31"/>
        <v>-</v>
      </c>
      <c r="F46" s="14" t="str">
        <f t="shared" si="31"/>
        <v>-</v>
      </c>
      <c r="G46" s="14" t="str">
        <f t="shared" si="31"/>
        <v>-</v>
      </c>
      <c r="H46" s="14" t="str">
        <f t="shared" si="31"/>
        <v>-</v>
      </c>
      <c r="I46" s="14" t="str">
        <f t="shared" si="31"/>
        <v>-</v>
      </c>
      <c r="J46" s="14" t="str">
        <f t="shared" si="31"/>
        <v>-</v>
      </c>
      <c r="K46" s="14">
        <f t="shared" ref="K46:N46" si="32">IF(S22=0,"-",IF(W22=0,"-",(W22-S22)/S22))</f>
        <v>0</v>
      </c>
      <c r="L46" s="14">
        <f t="shared" si="32"/>
        <v>0</v>
      </c>
      <c r="M46" s="14" t="str">
        <f t="shared" si="32"/>
        <v>-</v>
      </c>
      <c r="N46" s="14" t="str">
        <f t="shared" si="32"/>
        <v>-</v>
      </c>
    </row>
    <row r="47" spans="2:14" ht="20.100000000000001" customHeight="1" thickBot="1" x14ac:dyDescent="0.25">
      <c r="B47" s="6" t="s">
        <v>11</v>
      </c>
      <c r="C47" s="14">
        <f t="shared" ref="C47:J47" si="33">IF(C23=0,"-",IF(K23=0,"-",(K23-C23)/C23))</f>
        <v>-0.25</v>
      </c>
      <c r="D47" s="14">
        <f t="shared" si="33"/>
        <v>0.66666666666666663</v>
      </c>
      <c r="E47" s="14" t="str">
        <f t="shared" si="33"/>
        <v>-</v>
      </c>
      <c r="F47" s="14">
        <f t="shared" si="33"/>
        <v>0</v>
      </c>
      <c r="G47" s="14" t="str">
        <f t="shared" si="33"/>
        <v>-</v>
      </c>
      <c r="H47" s="14" t="str">
        <f t="shared" si="33"/>
        <v>-</v>
      </c>
      <c r="I47" s="14" t="str">
        <f t="shared" si="33"/>
        <v>-</v>
      </c>
      <c r="J47" s="14" t="str">
        <f t="shared" si="33"/>
        <v>-</v>
      </c>
      <c r="K47" s="14">
        <f t="shared" ref="K47:N47" si="34">IF(S23=0,"-",IF(W23=0,"-",(W23-S23)/S23))</f>
        <v>-0.125</v>
      </c>
      <c r="L47" s="14">
        <f t="shared" si="34"/>
        <v>1</v>
      </c>
      <c r="M47" s="14" t="str">
        <f t="shared" si="34"/>
        <v>-</v>
      </c>
      <c r="N47" s="14">
        <f t="shared" si="34"/>
        <v>0</v>
      </c>
    </row>
    <row r="48" spans="2:14" ht="20.100000000000001" customHeight="1" thickBot="1" x14ac:dyDescent="0.25">
      <c r="B48" s="6" t="s">
        <v>12</v>
      </c>
      <c r="C48" s="14">
        <f t="shared" ref="C48:J48" si="35">IF(C24=0,"-",IF(K24=0,"-",(K24-C24)/C24))</f>
        <v>0.69230769230769229</v>
      </c>
      <c r="D48" s="14">
        <f t="shared" si="35"/>
        <v>0.36363636363636365</v>
      </c>
      <c r="E48" s="14">
        <f t="shared" si="35"/>
        <v>0.5</v>
      </c>
      <c r="F48" s="14" t="str">
        <f t="shared" si="35"/>
        <v>-</v>
      </c>
      <c r="G48" s="14">
        <f t="shared" si="35"/>
        <v>0.4</v>
      </c>
      <c r="H48" s="14">
        <f t="shared" si="35"/>
        <v>2.5</v>
      </c>
      <c r="I48" s="14" t="str">
        <f t="shared" si="35"/>
        <v>-</v>
      </c>
      <c r="J48" s="14" t="str">
        <f t="shared" si="35"/>
        <v>-</v>
      </c>
      <c r="K48" s="14">
        <f t="shared" ref="K48:N48" si="36">IF(S24=0,"-",IF(W24=0,"-",(W24-S24)/S24))</f>
        <v>0.61111111111111116</v>
      </c>
      <c r="L48" s="14">
        <f t="shared" si="36"/>
        <v>0.69230769230769229</v>
      </c>
      <c r="M48" s="14">
        <f t="shared" si="36"/>
        <v>-0.25</v>
      </c>
      <c r="N48" s="14">
        <f t="shared" si="36"/>
        <v>3</v>
      </c>
    </row>
    <row r="49" spans="2:14" ht="20.100000000000001" customHeight="1" thickBot="1" x14ac:dyDescent="0.25">
      <c r="B49" s="6" t="s">
        <v>13</v>
      </c>
      <c r="C49" s="14" t="str">
        <f t="shared" ref="C49:J49" si="37">IF(C25=0,"-",IF(K25=0,"-",(K25-C25)/C25))</f>
        <v>-</v>
      </c>
      <c r="D49" s="14" t="str">
        <f t="shared" si="37"/>
        <v>-</v>
      </c>
      <c r="E49" s="14" t="str">
        <f t="shared" si="37"/>
        <v>-</v>
      </c>
      <c r="F49" s="14" t="str">
        <f t="shared" si="37"/>
        <v>-</v>
      </c>
      <c r="G49" s="14" t="str">
        <f t="shared" si="37"/>
        <v>-</v>
      </c>
      <c r="H49" s="14" t="str">
        <f t="shared" si="37"/>
        <v>-</v>
      </c>
      <c r="I49" s="14" t="str">
        <f t="shared" si="37"/>
        <v>-</v>
      </c>
      <c r="J49" s="14" t="str">
        <f t="shared" si="37"/>
        <v>-</v>
      </c>
      <c r="K49" s="14" t="str">
        <f t="shared" ref="K49:N49" si="38">IF(S25=0,"-",IF(W25=0,"-",(W25-S25)/S25))</f>
        <v>-</v>
      </c>
      <c r="L49" s="14" t="str">
        <f t="shared" si="38"/>
        <v>-</v>
      </c>
      <c r="M49" s="14" t="str">
        <f t="shared" si="38"/>
        <v>-</v>
      </c>
      <c r="N49" s="14" t="str">
        <f t="shared" si="38"/>
        <v>-</v>
      </c>
    </row>
    <row r="50" spans="2:14" ht="20.100000000000001" customHeight="1" thickBot="1" x14ac:dyDescent="0.25">
      <c r="B50" s="6" t="s">
        <v>14</v>
      </c>
      <c r="C50" s="14">
        <f t="shared" ref="C50:J50" si="39">IF(C26=0,"-",IF(K26=0,"-",(K26-C26)/C26))</f>
        <v>1</v>
      </c>
      <c r="D50" s="14">
        <f t="shared" si="39"/>
        <v>0.5</v>
      </c>
      <c r="E50" s="14" t="str">
        <f t="shared" si="39"/>
        <v>-</v>
      </c>
      <c r="F50" s="14" t="str">
        <f t="shared" si="39"/>
        <v>-</v>
      </c>
      <c r="G50" s="14">
        <f t="shared" si="39"/>
        <v>-0.5</v>
      </c>
      <c r="H50" s="14">
        <f t="shared" si="39"/>
        <v>-0.5</v>
      </c>
      <c r="I50" s="14" t="str">
        <f t="shared" si="39"/>
        <v>-</v>
      </c>
      <c r="J50" s="14" t="str">
        <f t="shared" si="39"/>
        <v>-</v>
      </c>
      <c r="K50" s="14">
        <f t="shared" ref="K50:N50" si="40">IF(S26=0,"-",IF(W26=0,"-",(W26-S26)/S26))</f>
        <v>0.25</v>
      </c>
      <c r="L50" s="14">
        <f t="shared" si="40"/>
        <v>0</v>
      </c>
      <c r="M50" s="14" t="str">
        <f t="shared" si="40"/>
        <v>-</v>
      </c>
      <c r="N50" s="14" t="str">
        <f t="shared" si="40"/>
        <v>-</v>
      </c>
    </row>
    <row r="51" spans="2:14" ht="20.100000000000001" customHeight="1" thickBot="1" x14ac:dyDescent="0.25">
      <c r="B51" s="7" t="s">
        <v>15</v>
      </c>
      <c r="C51" s="14">
        <f t="shared" ref="C51:J51" si="41">IF(C27=0,"-",IF(K27=0,"-",(K27-C27)/C27))</f>
        <v>-0.4</v>
      </c>
      <c r="D51" s="14">
        <f t="shared" si="41"/>
        <v>-0.5714285714285714</v>
      </c>
      <c r="E51" s="14">
        <f t="shared" si="41"/>
        <v>-0.33333333333333331</v>
      </c>
      <c r="F51" s="14" t="str">
        <f t="shared" si="41"/>
        <v>-</v>
      </c>
      <c r="G51" s="14">
        <f t="shared" si="41"/>
        <v>0</v>
      </c>
      <c r="H51" s="14">
        <f t="shared" si="41"/>
        <v>0</v>
      </c>
      <c r="I51" s="14" t="str">
        <f t="shared" si="41"/>
        <v>-</v>
      </c>
      <c r="J51" s="14" t="str">
        <f t="shared" si="41"/>
        <v>-</v>
      </c>
      <c r="K51" s="14">
        <f t="shared" ref="K51:N51" si="42">IF(S27=0,"-",IF(W27=0,"-",(W27-S27)/S27))</f>
        <v>-0.36363636363636365</v>
      </c>
      <c r="L51" s="14">
        <f t="shared" si="42"/>
        <v>-0.5</v>
      </c>
      <c r="M51" s="14">
        <f t="shared" si="42"/>
        <v>-0.33333333333333331</v>
      </c>
      <c r="N51" s="14" t="str">
        <f t="shared" si="42"/>
        <v>-</v>
      </c>
    </row>
    <row r="52" spans="2:14" ht="20.100000000000001" customHeight="1" thickBot="1" x14ac:dyDescent="0.25">
      <c r="B52" s="8" t="s">
        <v>16</v>
      </c>
      <c r="C52" s="14" t="str">
        <f t="shared" ref="C52:J52" si="43">IF(C28=0,"-",IF(K28=0,"-",(K28-C28)/C28))</f>
        <v>-</v>
      </c>
      <c r="D52" s="14" t="str">
        <f t="shared" si="43"/>
        <v>-</v>
      </c>
      <c r="E52" s="14" t="str">
        <f t="shared" si="43"/>
        <v>-</v>
      </c>
      <c r="F52" s="14" t="str">
        <f t="shared" si="43"/>
        <v>-</v>
      </c>
      <c r="G52" s="14" t="str">
        <f t="shared" si="43"/>
        <v>-</v>
      </c>
      <c r="H52" s="14" t="str">
        <f t="shared" si="43"/>
        <v>-</v>
      </c>
      <c r="I52" s="14" t="str">
        <f t="shared" si="43"/>
        <v>-</v>
      </c>
      <c r="J52" s="14" t="str">
        <f t="shared" si="43"/>
        <v>-</v>
      </c>
      <c r="K52" s="14" t="str">
        <f t="shared" ref="K52:N52" si="44">IF(S28=0,"-",IF(W28=0,"-",(W28-S28)/S28))</f>
        <v>-</v>
      </c>
      <c r="L52" s="14" t="str">
        <f t="shared" si="44"/>
        <v>-</v>
      </c>
      <c r="M52" s="14" t="str">
        <f t="shared" si="44"/>
        <v>-</v>
      </c>
      <c r="N52" s="14" t="str">
        <f t="shared" si="44"/>
        <v>-</v>
      </c>
    </row>
    <row r="53" spans="2:14" ht="20.100000000000001" customHeight="1" thickBot="1" x14ac:dyDescent="0.25">
      <c r="B53" s="9" t="s">
        <v>31</v>
      </c>
      <c r="C53" s="15">
        <f t="shared" ref="C53:J53" si="45">IF(C29=0,"-",IF(K29=0,"-",(K29-C29)/C29))</f>
        <v>0.3482142857142857</v>
      </c>
      <c r="D53" s="15">
        <f t="shared" si="45"/>
        <v>0.39130434782608697</v>
      </c>
      <c r="E53" s="15">
        <f t="shared" si="45"/>
        <v>0.1</v>
      </c>
      <c r="F53" s="15">
        <f t="shared" si="45"/>
        <v>0.69230769230769229</v>
      </c>
      <c r="G53" s="15">
        <f t="shared" si="45"/>
        <v>0.95652173913043481</v>
      </c>
      <c r="H53" s="15">
        <f t="shared" si="45"/>
        <v>0.89473684210526316</v>
      </c>
      <c r="I53" s="15">
        <f t="shared" si="45"/>
        <v>2</v>
      </c>
      <c r="J53" s="15" t="str">
        <f t="shared" si="45"/>
        <v>-</v>
      </c>
      <c r="K53" s="15">
        <f t="shared" ref="K53:N53" si="46">IF(S29=0,"-",IF(W29=0,"-",(W29-S29)/S29))</f>
        <v>0.45185185185185184</v>
      </c>
      <c r="L53" s="15">
        <f t="shared" si="46"/>
        <v>0.5</v>
      </c>
      <c r="M53" s="15">
        <f t="shared" si="46"/>
        <v>0.27272727272727271</v>
      </c>
      <c r="N53" s="15">
        <f t="shared" si="46"/>
        <v>0.5714285714285714</v>
      </c>
    </row>
    <row r="54" spans="2:14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</sheetData>
  <mergeCells count="16">
    <mergeCell ref="S9:V9"/>
    <mergeCell ref="W9:Z9"/>
    <mergeCell ref="S10:Z10"/>
    <mergeCell ref="C10:F10"/>
    <mergeCell ref="G10:J10"/>
    <mergeCell ref="C9:J9"/>
    <mergeCell ref="K9:R9"/>
    <mergeCell ref="K10:N10"/>
    <mergeCell ref="B9:B11"/>
    <mergeCell ref="O10:R10"/>
    <mergeCell ref="C33:F33"/>
    <mergeCell ref="C34:F34"/>
    <mergeCell ref="G33:J33"/>
    <mergeCell ref="G34:J34"/>
    <mergeCell ref="K33:N33"/>
    <mergeCell ref="K34:N34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8:Q53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7.875" customWidth="1"/>
    <col min="4" max="5" width="12.5" bestFit="1" customWidth="1"/>
    <col min="6" max="6" width="10.25" bestFit="1" customWidth="1"/>
    <col min="7" max="7" width="12" bestFit="1" customWidth="1"/>
    <col min="8" max="8" width="7.875" customWidth="1"/>
    <col min="9" max="10" width="12.5" bestFit="1" customWidth="1"/>
    <col min="11" max="11" width="10.25" bestFit="1" customWidth="1"/>
    <col min="12" max="12" width="12" bestFit="1" customWidth="1"/>
    <col min="13" max="13" width="9.625" bestFit="1" customWidth="1"/>
    <col min="14" max="15" width="12.5" bestFit="1" customWidth="1"/>
    <col min="16" max="16" width="10.25" bestFit="1" customWidth="1"/>
    <col min="17" max="17" width="12" bestFit="1" customWidth="1"/>
    <col min="19" max="19" width="11.875" customWidth="1"/>
  </cols>
  <sheetData>
    <row r="8" spans="2:17" ht="44.25" customHeight="1" thickBot="1" x14ac:dyDescent="0.25">
      <c r="C8" s="51" t="s">
        <v>119</v>
      </c>
      <c r="D8" s="51"/>
      <c r="E8" s="51"/>
      <c r="F8" s="51"/>
      <c r="G8" s="27"/>
      <c r="H8" s="50" t="s">
        <v>120</v>
      </c>
      <c r="I8" s="51"/>
      <c r="J8" s="51"/>
      <c r="K8" s="51"/>
      <c r="L8" s="27"/>
      <c r="M8" s="50" t="s">
        <v>122</v>
      </c>
      <c r="N8" s="51"/>
      <c r="O8" s="51"/>
      <c r="P8" s="51"/>
      <c r="Q8" s="27"/>
    </row>
    <row r="9" spans="2:17" ht="44.25" customHeight="1" thickBot="1" x14ac:dyDescent="0.25">
      <c r="C9" s="36" t="s">
        <v>79</v>
      </c>
      <c r="D9" s="36"/>
      <c r="E9" s="36"/>
      <c r="F9" s="36"/>
      <c r="G9" s="37"/>
      <c r="H9" s="36" t="s">
        <v>79</v>
      </c>
      <c r="I9" s="36"/>
      <c r="J9" s="36"/>
      <c r="K9" s="36"/>
      <c r="L9" s="37"/>
      <c r="M9" s="36" t="s">
        <v>79</v>
      </c>
      <c r="N9" s="36"/>
      <c r="O9" s="36"/>
      <c r="P9" s="36"/>
      <c r="Q9" s="37"/>
    </row>
    <row r="10" spans="2:17" ht="44.25" customHeight="1" thickBot="1" x14ac:dyDescent="0.25">
      <c r="C10" s="10" t="s">
        <v>31</v>
      </c>
      <c r="D10" s="10" t="s">
        <v>51</v>
      </c>
      <c r="E10" s="10" t="s">
        <v>52</v>
      </c>
      <c r="F10" s="10" t="s">
        <v>44</v>
      </c>
      <c r="G10" s="10" t="s">
        <v>53</v>
      </c>
      <c r="H10" s="10" t="s">
        <v>31</v>
      </c>
      <c r="I10" s="10" t="s">
        <v>51</v>
      </c>
      <c r="J10" s="10" t="s">
        <v>52</v>
      </c>
      <c r="K10" s="10" t="s">
        <v>44</v>
      </c>
      <c r="L10" s="10" t="s">
        <v>53</v>
      </c>
      <c r="M10" s="10" t="s">
        <v>31</v>
      </c>
      <c r="N10" s="10" t="s">
        <v>51</v>
      </c>
      <c r="O10" s="10" t="s">
        <v>52</v>
      </c>
      <c r="P10" s="10" t="s">
        <v>44</v>
      </c>
      <c r="Q10" s="10" t="s">
        <v>53</v>
      </c>
    </row>
    <row r="11" spans="2:17" ht="20.100000000000001" customHeight="1" thickBot="1" x14ac:dyDescent="0.25">
      <c r="B11" s="5" t="s">
        <v>0</v>
      </c>
      <c r="C11" s="23">
        <v>27</v>
      </c>
      <c r="D11" s="23">
        <v>16</v>
      </c>
      <c r="E11" s="23">
        <v>8</v>
      </c>
      <c r="F11" s="23">
        <v>2</v>
      </c>
      <c r="G11" s="23">
        <v>1</v>
      </c>
      <c r="H11" s="23">
        <v>33</v>
      </c>
      <c r="I11" s="23">
        <v>27</v>
      </c>
      <c r="J11" s="23">
        <v>2</v>
      </c>
      <c r="K11" s="23">
        <v>4</v>
      </c>
      <c r="L11" s="23">
        <v>0</v>
      </c>
      <c r="M11" s="14">
        <f>IF(C11=0,"-",IF(H11=0,"-",(H11-C11)/C11))</f>
        <v>0.22222222222222221</v>
      </c>
      <c r="N11" s="14">
        <f t="shared" ref="N11:Q28" si="0">IF(D11=0,"-",IF(I11=0,"-",(I11-D11)/D11))</f>
        <v>0.6875</v>
      </c>
      <c r="O11" s="14">
        <f t="shared" si="0"/>
        <v>-0.75</v>
      </c>
      <c r="P11" s="14">
        <f t="shared" si="0"/>
        <v>1</v>
      </c>
      <c r="Q11" s="14" t="str">
        <f t="shared" si="0"/>
        <v>-</v>
      </c>
    </row>
    <row r="12" spans="2:17" ht="20.100000000000001" customHeight="1" thickBot="1" x14ac:dyDescent="0.25">
      <c r="B12" s="6" t="s">
        <v>1</v>
      </c>
      <c r="C12" s="23">
        <v>7</v>
      </c>
      <c r="D12" s="23">
        <v>4</v>
      </c>
      <c r="E12" s="23">
        <v>2</v>
      </c>
      <c r="F12" s="23">
        <v>1</v>
      </c>
      <c r="G12" s="23">
        <v>0</v>
      </c>
      <c r="H12" s="23">
        <v>9</v>
      </c>
      <c r="I12" s="23">
        <v>2</v>
      </c>
      <c r="J12" s="23">
        <v>5</v>
      </c>
      <c r="K12" s="23">
        <v>2</v>
      </c>
      <c r="L12" s="23">
        <v>0</v>
      </c>
      <c r="M12" s="14">
        <f t="shared" ref="M12:M28" si="1">IF(C12=0,"-",IF(H12=0,"-",(H12-C12)/C12))</f>
        <v>0.2857142857142857</v>
      </c>
      <c r="N12" s="14">
        <f t="shared" si="0"/>
        <v>-0.5</v>
      </c>
      <c r="O12" s="14">
        <f t="shared" si="0"/>
        <v>1.5</v>
      </c>
      <c r="P12" s="14">
        <f t="shared" si="0"/>
        <v>1</v>
      </c>
      <c r="Q12" s="14" t="str">
        <f t="shared" si="0"/>
        <v>-</v>
      </c>
    </row>
    <row r="13" spans="2:17" ht="20.100000000000001" customHeight="1" thickBot="1" x14ac:dyDescent="0.25">
      <c r="B13" s="6" t="s">
        <v>2</v>
      </c>
      <c r="C13" s="23">
        <v>4</v>
      </c>
      <c r="D13" s="23">
        <v>2</v>
      </c>
      <c r="E13" s="23">
        <v>1</v>
      </c>
      <c r="F13" s="23">
        <v>1</v>
      </c>
      <c r="G13" s="23">
        <v>0</v>
      </c>
      <c r="H13" s="23">
        <v>7</v>
      </c>
      <c r="I13" s="23">
        <v>3</v>
      </c>
      <c r="J13" s="23">
        <v>3</v>
      </c>
      <c r="K13" s="23">
        <v>0</v>
      </c>
      <c r="L13" s="23">
        <v>1</v>
      </c>
      <c r="M13" s="14">
        <f t="shared" si="1"/>
        <v>0.75</v>
      </c>
      <c r="N13" s="14">
        <f t="shared" si="0"/>
        <v>0.5</v>
      </c>
      <c r="O13" s="14">
        <f t="shared" si="0"/>
        <v>2</v>
      </c>
      <c r="P13" s="14" t="str">
        <f t="shared" si="0"/>
        <v>-</v>
      </c>
      <c r="Q13" s="14" t="str">
        <f t="shared" si="0"/>
        <v>-</v>
      </c>
    </row>
    <row r="14" spans="2:17" ht="20.100000000000001" customHeight="1" thickBot="1" x14ac:dyDescent="0.25">
      <c r="B14" s="6" t="s">
        <v>3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4</v>
      </c>
      <c r="I14" s="23">
        <v>2</v>
      </c>
      <c r="J14" s="23">
        <v>2</v>
      </c>
      <c r="K14" s="23">
        <v>0</v>
      </c>
      <c r="L14" s="23">
        <v>0</v>
      </c>
      <c r="M14" s="14">
        <f t="shared" si="1"/>
        <v>3</v>
      </c>
      <c r="N14" s="14">
        <f t="shared" si="0"/>
        <v>1</v>
      </c>
      <c r="O14" s="14" t="str">
        <f t="shared" si="0"/>
        <v>-</v>
      </c>
      <c r="P14" s="14" t="str">
        <f t="shared" si="0"/>
        <v>-</v>
      </c>
      <c r="Q14" s="14" t="str">
        <f t="shared" si="0"/>
        <v>-</v>
      </c>
    </row>
    <row r="15" spans="2:17" ht="20.100000000000001" customHeight="1" thickBot="1" x14ac:dyDescent="0.25">
      <c r="B15" s="6" t="s">
        <v>4</v>
      </c>
      <c r="C15" s="23">
        <v>6</v>
      </c>
      <c r="D15" s="23">
        <v>1</v>
      </c>
      <c r="E15" s="23">
        <v>2</v>
      </c>
      <c r="F15" s="23">
        <v>2</v>
      </c>
      <c r="G15" s="23">
        <v>1</v>
      </c>
      <c r="H15" s="23">
        <v>3</v>
      </c>
      <c r="I15" s="23">
        <v>2</v>
      </c>
      <c r="J15" s="23">
        <v>0</v>
      </c>
      <c r="K15" s="23">
        <v>0</v>
      </c>
      <c r="L15" s="23">
        <v>1</v>
      </c>
      <c r="M15" s="14">
        <f t="shared" si="1"/>
        <v>-0.5</v>
      </c>
      <c r="N15" s="14">
        <f t="shared" si="0"/>
        <v>1</v>
      </c>
      <c r="O15" s="14" t="str">
        <f t="shared" si="0"/>
        <v>-</v>
      </c>
      <c r="P15" s="14" t="str">
        <f t="shared" si="0"/>
        <v>-</v>
      </c>
      <c r="Q15" s="14">
        <f t="shared" si="0"/>
        <v>0</v>
      </c>
    </row>
    <row r="16" spans="2:17" ht="20.100000000000001" customHeight="1" thickBot="1" x14ac:dyDescent="0.25">
      <c r="B16" s="6" t="s">
        <v>5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1</v>
      </c>
      <c r="I16" s="23">
        <v>0</v>
      </c>
      <c r="J16" s="23">
        <v>0</v>
      </c>
      <c r="K16" s="23">
        <v>1</v>
      </c>
      <c r="L16" s="23">
        <v>0</v>
      </c>
      <c r="M16" s="14" t="str">
        <f t="shared" si="1"/>
        <v>-</v>
      </c>
      <c r="N16" s="14" t="str">
        <f t="shared" si="0"/>
        <v>-</v>
      </c>
      <c r="O16" s="14" t="str">
        <f t="shared" si="0"/>
        <v>-</v>
      </c>
      <c r="P16" s="14" t="str">
        <f t="shared" si="0"/>
        <v>-</v>
      </c>
      <c r="Q16" s="14" t="str">
        <f t="shared" si="0"/>
        <v>-</v>
      </c>
    </row>
    <row r="17" spans="2:17" ht="20.100000000000001" customHeight="1" thickBot="1" x14ac:dyDescent="0.25">
      <c r="B17" s="6" t="s">
        <v>6</v>
      </c>
      <c r="C17" s="23">
        <v>1</v>
      </c>
      <c r="D17" s="23">
        <v>0</v>
      </c>
      <c r="E17" s="23">
        <v>1</v>
      </c>
      <c r="F17" s="23">
        <v>0</v>
      </c>
      <c r="G17" s="23">
        <v>0</v>
      </c>
      <c r="H17" s="23">
        <v>7</v>
      </c>
      <c r="I17" s="23">
        <v>4</v>
      </c>
      <c r="J17" s="23">
        <v>2</v>
      </c>
      <c r="K17" s="23">
        <v>1</v>
      </c>
      <c r="L17" s="23">
        <v>0</v>
      </c>
      <c r="M17" s="14">
        <f t="shared" si="1"/>
        <v>6</v>
      </c>
      <c r="N17" s="14" t="str">
        <f t="shared" si="0"/>
        <v>-</v>
      </c>
      <c r="O17" s="14">
        <f t="shared" si="0"/>
        <v>1</v>
      </c>
      <c r="P17" s="14" t="str">
        <f t="shared" si="0"/>
        <v>-</v>
      </c>
      <c r="Q17" s="14" t="str">
        <f t="shared" si="0"/>
        <v>-</v>
      </c>
    </row>
    <row r="18" spans="2:17" ht="20.100000000000001" customHeight="1" thickBot="1" x14ac:dyDescent="0.25">
      <c r="B18" s="6" t="s">
        <v>7</v>
      </c>
      <c r="C18" s="23">
        <v>1</v>
      </c>
      <c r="D18" s="23">
        <v>0</v>
      </c>
      <c r="E18" s="23">
        <v>0</v>
      </c>
      <c r="F18" s="23">
        <v>1</v>
      </c>
      <c r="G18" s="23">
        <v>0</v>
      </c>
      <c r="H18" s="23">
        <v>5</v>
      </c>
      <c r="I18" s="23">
        <v>3</v>
      </c>
      <c r="J18" s="23">
        <v>1</v>
      </c>
      <c r="K18" s="23">
        <v>1</v>
      </c>
      <c r="L18" s="23">
        <v>0</v>
      </c>
      <c r="M18" s="14">
        <f t="shared" si="1"/>
        <v>4</v>
      </c>
      <c r="N18" s="14" t="str">
        <f t="shared" si="0"/>
        <v>-</v>
      </c>
      <c r="O18" s="14" t="str">
        <f t="shared" si="0"/>
        <v>-</v>
      </c>
      <c r="P18" s="14">
        <f t="shared" si="0"/>
        <v>0</v>
      </c>
      <c r="Q18" s="14" t="str">
        <f t="shared" si="0"/>
        <v>-</v>
      </c>
    </row>
    <row r="19" spans="2:17" ht="20.100000000000001" customHeight="1" thickBot="1" x14ac:dyDescent="0.25">
      <c r="B19" s="6" t="s">
        <v>8</v>
      </c>
      <c r="C19" s="23">
        <v>25</v>
      </c>
      <c r="D19" s="23">
        <v>9</v>
      </c>
      <c r="E19" s="23">
        <v>14</v>
      </c>
      <c r="F19" s="23">
        <v>1</v>
      </c>
      <c r="G19" s="23">
        <v>1</v>
      </c>
      <c r="H19" s="23">
        <v>47</v>
      </c>
      <c r="I19" s="23">
        <v>18</v>
      </c>
      <c r="J19" s="23">
        <v>16</v>
      </c>
      <c r="K19" s="23">
        <v>5</v>
      </c>
      <c r="L19" s="23">
        <v>8</v>
      </c>
      <c r="M19" s="14">
        <f t="shared" si="1"/>
        <v>0.88</v>
      </c>
      <c r="N19" s="14">
        <f t="shared" si="0"/>
        <v>1</v>
      </c>
      <c r="O19" s="14">
        <f t="shared" si="0"/>
        <v>0.14285714285714285</v>
      </c>
      <c r="P19" s="14">
        <f t="shared" si="0"/>
        <v>4</v>
      </c>
      <c r="Q19" s="14">
        <f t="shared" si="0"/>
        <v>7</v>
      </c>
    </row>
    <row r="20" spans="2:17" ht="20.100000000000001" customHeight="1" thickBot="1" x14ac:dyDescent="0.25">
      <c r="B20" s="6" t="s">
        <v>9</v>
      </c>
      <c r="C20" s="23">
        <v>19</v>
      </c>
      <c r="D20" s="23">
        <v>12</v>
      </c>
      <c r="E20" s="23">
        <v>3</v>
      </c>
      <c r="F20" s="23">
        <v>4</v>
      </c>
      <c r="G20" s="23">
        <v>0</v>
      </c>
      <c r="H20" s="23">
        <v>24</v>
      </c>
      <c r="I20" s="23">
        <v>5</v>
      </c>
      <c r="J20" s="23">
        <v>8</v>
      </c>
      <c r="K20" s="23">
        <v>6</v>
      </c>
      <c r="L20" s="23">
        <v>5</v>
      </c>
      <c r="M20" s="14">
        <f t="shared" si="1"/>
        <v>0.26315789473684209</v>
      </c>
      <c r="N20" s="14">
        <f t="shared" si="0"/>
        <v>-0.58333333333333337</v>
      </c>
      <c r="O20" s="14">
        <f t="shared" si="0"/>
        <v>1.6666666666666667</v>
      </c>
      <c r="P20" s="14">
        <f t="shared" si="0"/>
        <v>0.5</v>
      </c>
      <c r="Q20" s="14" t="str">
        <f t="shared" si="0"/>
        <v>-</v>
      </c>
    </row>
    <row r="21" spans="2:17" ht="20.100000000000001" customHeight="1" thickBot="1" x14ac:dyDescent="0.25">
      <c r="B21" s="6" t="s">
        <v>10</v>
      </c>
      <c r="C21" s="23">
        <v>1</v>
      </c>
      <c r="D21" s="23">
        <v>1</v>
      </c>
      <c r="E21" s="23">
        <v>0</v>
      </c>
      <c r="F21" s="23">
        <v>0</v>
      </c>
      <c r="G21" s="23">
        <v>0</v>
      </c>
      <c r="H21" s="23">
        <v>2</v>
      </c>
      <c r="I21" s="23">
        <v>2</v>
      </c>
      <c r="J21" s="23">
        <v>0</v>
      </c>
      <c r="K21" s="23">
        <v>0</v>
      </c>
      <c r="L21" s="23">
        <v>0</v>
      </c>
      <c r="M21" s="14">
        <f t="shared" si="1"/>
        <v>1</v>
      </c>
      <c r="N21" s="14">
        <f t="shared" si="0"/>
        <v>1</v>
      </c>
      <c r="O21" s="14" t="str">
        <f t="shared" si="0"/>
        <v>-</v>
      </c>
      <c r="P21" s="14" t="str">
        <f t="shared" si="0"/>
        <v>-</v>
      </c>
      <c r="Q21" s="14" t="str">
        <f t="shared" si="0"/>
        <v>-</v>
      </c>
    </row>
    <row r="22" spans="2:17" ht="20.100000000000001" customHeight="1" thickBot="1" x14ac:dyDescent="0.25">
      <c r="B22" s="6" t="s">
        <v>11</v>
      </c>
      <c r="C22" s="23">
        <v>8</v>
      </c>
      <c r="D22" s="23">
        <v>4</v>
      </c>
      <c r="E22" s="23">
        <v>4</v>
      </c>
      <c r="F22" s="23">
        <v>0</v>
      </c>
      <c r="G22" s="23">
        <v>0</v>
      </c>
      <c r="H22" s="23">
        <v>7</v>
      </c>
      <c r="I22" s="23">
        <v>4</v>
      </c>
      <c r="J22" s="23">
        <v>2</v>
      </c>
      <c r="K22" s="23">
        <v>1</v>
      </c>
      <c r="L22" s="23">
        <v>0</v>
      </c>
      <c r="M22" s="14">
        <f t="shared" si="1"/>
        <v>-0.125</v>
      </c>
      <c r="N22" s="14">
        <f t="shared" si="0"/>
        <v>0</v>
      </c>
      <c r="O22" s="14">
        <f t="shared" si="0"/>
        <v>-0.5</v>
      </c>
      <c r="P22" s="14" t="str">
        <f t="shared" si="0"/>
        <v>-</v>
      </c>
      <c r="Q22" s="14" t="str">
        <f t="shared" si="0"/>
        <v>-</v>
      </c>
    </row>
    <row r="23" spans="2:17" ht="20.100000000000001" customHeight="1" thickBot="1" x14ac:dyDescent="0.25">
      <c r="B23" s="6" t="s">
        <v>12</v>
      </c>
      <c r="C23" s="23">
        <v>18</v>
      </c>
      <c r="D23" s="23">
        <v>8</v>
      </c>
      <c r="E23" s="23">
        <v>5</v>
      </c>
      <c r="F23" s="23">
        <v>3</v>
      </c>
      <c r="G23" s="23">
        <v>2</v>
      </c>
      <c r="H23" s="23">
        <v>29</v>
      </c>
      <c r="I23" s="23">
        <v>16</v>
      </c>
      <c r="J23" s="23">
        <v>6</v>
      </c>
      <c r="K23" s="23">
        <v>3</v>
      </c>
      <c r="L23" s="23">
        <v>4</v>
      </c>
      <c r="M23" s="14">
        <f t="shared" si="1"/>
        <v>0.61111111111111116</v>
      </c>
      <c r="N23" s="14">
        <f t="shared" si="0"/>
        <v>1</v>
      </c>
      <c r="O23" s="14">
        <f t="shared" si="0"/>
        <v>0.2</v>
      </c>
      <c r="P23" s="14">
        <f t="shared" si="0"/>
        <v>0</v>
      </c>
      <c r="Q23" s="14">
        <f t="shared" si="0"/>
        <v>1</v>
      </c>
    </row>
    <row r="24" spans="2:17" ht="20.100000000000001" customHeight="1" thickBot="1" x14ac:dyDescent="0.25">
      <c r="B24" s="6" t="s">
        <v>13</v>
      </c>
      <c r="C24" s="23">
        <v>1</v>
      </c>
      <c r="D24" s="23">
        <v>0</v>
      </c>
      <c r="E24" s="23">
        <v>1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14" t="str">
        <f t="shared" si="1"/>
        <v>-</v>
      </c>
      <c r="N24" s="14" t="str">
        <f t="shared" si="0"/>
        <v>-</v>
      </c>
      <c r="O24" s="14" t="str">
        <f t="shared" si="0"/>
        <v>-</v>
      </c>
      <c r="P24" s="14" t="str">
        <f t="shared" si="0"/>
        <v>-</v>
      </c>
      <c r="Q24" s="14" t="str">
        <f t="shared" si="0"/>
        <v>-</v>
      </c>
    </row>
    <row r="25" spans="2:17" ht="20.100000000000001" customHeight="1" thickBot="1" x14ac:dyDescent="0.25">
      <c r="B25" s="6" t="s">
        <v>14</v>
      </c>
      <c r="C25" s="23">
        <v>4</v>
      </c>
      <c r="D25" s="23">
        <v>1</v>
      </c>
      <c r="E25" s="23">
        <v>1</v>
      </c>
      <c r="F25" s="23">
        <v>1</v>
      </c>
      <c r="G25" s="23">
        <v>1</v>
      </c>
      <c r="H25" s="23">
        <v>5</v>
      </c>
      <c r="I25" s="23">
        <v>2</v>
      </c>
      <c r="J25" s="23">
        <v>2</v>
      </c>
      <c r="K25" s="23">
        <v>0</v>
      </c>
      <c r="L25" s="23">
        <v>1</v>
      </c>
      <c r="M25" s="14">
        <f t="shared" si="1"/>
        <v>0.25</v>
      </c>
      <c r="N25" s="14">
        <f t="shared" si="0"/>
        <v>1</v>
      </c>
      <c r="O25" s="14">
        <f t="shared" si="0"/>
        <v>1</v>
      </c>
      <c r="P25" s="14" t="str">
        <f t="shared" si="0"/>
        <v>-</v>
      </c>
      <c r="Q25" s="14">
        <f t="shared" si="0"/>
        <v>0</v>
      </c>
    </row>
    <row r="26" spans="2:17" ht="20.100000000000001" customHeight="1" thickBot="1" x14ac:dyDescent="0.25">
      <c r="B26" s="7" t="s">
        <v>15</v>
      </c>
      <c r="C26" s="23">
        <v>11</v>
      </c>
      <c r="D26" s="23">
        <v>5</v>
      </c>
      <c r="E26" s="23">
        <v>5</v>
      </c>
      <c r="F26" s="23">
        <v>1</v>
      </c>
      <c r="G26" s="23">
        <v>0</v>
      </c>
      <c r="H26" s="23">
        <v>7</v>
      </c>
      <c r="I26" s="23">
        <v>3</v>
      </c>
      <c r="J26" s="23">
        <v>3</v>
      </c>
      <c r="K26" s="23">
        <v>1</v>
      </c>
      <c r="L26" s="23">
        <v>0</v>
      </c>
      <c r="M26" s="14">
        <f t="shared" si="1"/>
        <v>-0.36363636363636365</v>
      </c>
      <c r="N26" s="14">
        <f t="shared" si="0"/>
        <v>-0.4</v>
      </c>
      <c r="O26" s="14">
        <f t="shared" si="0"/>
        <v>-0.4</v>
      </c>
      <c r="P26" s="14">
        <f t="shared" si="0"/>
        <v>0</v>
      </c>
      <c r="Q26" s="14" t="str">
        <f t="shared" si="0"/>
        <v>-</v>
      </c>
    </row>
    <row r="27" spans="2:17" ht="20.100000000000001" customHeight="1" thickBot="1" x14ac:dyDescent="0.25">
      <c r="B27" s="8" t="s">
        <v>16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4</v>
      </c>
      <c r="I27" s="23">
        <v>2</v>
      </c>
      <c r="J27" s="23">
        <v>2</v>
      </c>
      <c r="K27" s="23">
        <v>0</v>
      </c>
      <c r="L27" s="23">
        <v>0</v>
      </c>
      <c r="M27" s="14" t="str">
        <f t="shared" si="1"/>
        <v>-</v>
      </c>
      <c r="N27" s="14" t="str">
        <f t="shared" si="0"/>
        <v>-</v>
      </c>
      <c r="O27" s="14" t="str">
        <f t="shared" si="0"/>
        <v>-</v>
      </c>
      <c r="P27" s="14" t="str">
        <f t="shared" si="0"/>
        <v>-</v>
      </c>
      <c r="Q27" s="14" t="str">
        <f t="shared" si="0"/>
        <v>-</v>
      </c>
    </row>
    <row r="28" spans="2:17" ht="20.100000000000001" customHeight="1" thickBot="1" x14ac:dyDescent="0.25">
      <c r="B28" s="9" t="s">
        <v>17</v>
      </c>
      <c r="C28" s="12">
        <f>SUM(C11:C27)</f>
        <v>134</v>
      </c>
      <c r="D28" s="12">
        <f t="shared" ref="D28:L28" si="2">SUM(D11:D27)</f>
        <v>64</v>
      </c>
      <c r="E28" s="12">
        <f t="shared" si="2"/>
        <v>47</v>
      </c>
      <c r="F28" s="12">
        <f t="shared" si="2"/>
        <v>17</v>
      </c>
      <c r="G28" s="12">
        <f t="shared" si="2"/>
        <v>6</v>
      </c>
      <c r="H28" s="12">
        <f t="shared" si="2"/>
        <v>194</v>
      </c>
      <c r="I28" s="12">
        <f t="shared" si="2"/>
        <v>95</v>
      </c>
      <c r="J28" s="12">
        <f t="shared" si="2"/>
        <v>54</v>
      </c>
      <c r="K28" s="12">
        <f t="shared" si="2"/>
        <v>25</v>
      </c>
      <c r="L28" s="12">
        <f t="shared" si="2"/>
        <v>20</v>
      </c>
      <c r="M28" s="15">
        <f t="shared" si="1"/>
        <v>0.44776119402985076</v>
      </c>
      <c r="N28" s="15">
        <f t="shared" si="0"/>
        <v>0.484375</v>
      </c>
      <c r="O28" s="15">
        <f t="shared" si="0"/>
        <v>0.14893617021276595</v>
      </c>
      <c r="P28" s="15">
        <f t="shared" si="0"/>
        <v>0.47058823529411764</v>
      </c>
      <c r="Q28" s="15">
        <f t="shared" si="0"/>
        <v>2.3333333333333335</v>
      </c>
    </row>
    <row r="29" spans="2:17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2" spans="2:17" ht="44.25" customHeight="1" thickBot="1" x14ac:dyDescent="0.25">
      <c r="C32" s="51" t="s">
        <v>119</v>
      </c>
      <c r="D32" s="51"/>
      <c r="E32" s="51"/>
      <c r="F32" s="51"/>
      <c r="G32" s="27"/>
      <c r="H32" s="50" t="s">
        <v>120</v>
      </c>
      <c r="I32" s="51"/>
      <c r="J32" s="51"/>
      <c r="K32" s="51"/>
      <c r="L32" s="27"/>
      <c r="M32" s="50" t="s">
        <v>122</v>
      </c>
      <c r="N32" s="51"/>
      <c r="O32" s="51"/>
      <c r="P32" s="51"/>
      <c r="Q32" s="27"/>
    </row>
    <row r="33" spans="2:17" ht="44.25" customHeight="1" thickBot="1" x14ac:dyDescent="0.25">
      <c r="C33" s="36" t="s">
        <v>80</v>
      </c>
      <c r="D33" s="36"/>
      <c r="E33" s="36"/>
      <c r="F33" s="36"/>
      <c r="G33" s="37"/>
      <c r="H33" s="36" t="s">
        <v>80</v>
      </c>
      <c r="I33" s="36"/>
      <c r="J33" s="36"/>
      <c r="K33" s="36"/>
      <c r="L33" s="37"/>
      <c r="M33" s="36" t="s">
        <v>80</v>
      </c>
      <c r="N33" s="36"/>
      <c r="O33" s="36"/>
      <c r="P33" s="36"/>
      <c r="Q33" s="37"/>
    </row>
    <row r="34" spans="2:17" ht="44.25" customHeight="1" thickBot="1" x14ac:dyDescent="0.25">
      <c r="C34" s="10" t="s">
        <v>31</v>
      </c>
      <c r="D34" s="10" t="s">
        <v>81</v>
      </c>
      <c r="E34" s="10" t="s">
        <v>83</v>
      </c>
      <c r="F34" s="10" t="s">
        <v>82</v>
      </c>
      <c r="G34" s="10" t="s">
        <v>84</v>
      </c>
      <c r="H34" s="10" t="s">
        <v>31</v>
      </c>
      <c r="I34" s="10" t="s">
        <v>81</v>
      </c>
      <c r="J34" s="10" t="s">
        <v>83</v>
      </c>
      <c r="K34" s="10" t="s">
        <v>82</v>
      </c>
      <c r="L34" s="10" t="s">
        <v>84</v>
      </c>
      <c r="M34" s="10" t="s">
        <v>31</v>
      </c>
      <c r="N34" s="10" t="s">
        <v>81</v>
      </c>
      <c r="O34" s="10" t="s">
        <v>83</v>
      </c>
      <c r="P34" s="10" t="s">
        <v>82</v>
      </c>
      <c r="Q34" s="10" t="s">
        <v>84</v>
      </c>
    </row>
    <row r="35" spans="2:17" ht="20.100000000000001" customHeight="1" thickBot="1" x14ac:dyDescent="0.25">
      <c r="B35" s="5" t="s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14" t="str">
        <f>IF(C35=0,"-",IF(H35=0,"-",(H35-C35)/C35))</f>
        <v>-</v>
      </c>
      <c r="N35" s="14" t="str">
        <f t="shared" ref="N35:N52" si="3">IF(D35=0,"-",IF(I35=0,"-",(I35-D35)/D35))</f>
        <v>-</v>
      </c>
      <c r="O35" s="14" t="str">
        <f t="shared" ref="O35:O52" si="4">IF(E35=0,"-",IF(J35=0,"-",(J35-E35)/E35))</f>
        <v>-</v>
      </c>
      <c r="P35" s="14" t="str">
        <f t="shared" ref="P35:P52" si="5">IF(F35=0,"-",IF(K35=0,"-",(K35-F35)/F35))</f>
        <v>-</v>
      </c>
      <c r="Q35" s="14" t="str">
        <f t="shared" ref="Q35:Q52" si="6">IF(G35=0,"-",IF(L35=0,"-",(L35-G35)/G35))</f>
        <v>-</v>
      </c>
    </row>
    <row r="36" spans="2:17" ht="20.100000000000001" customHeight="1" thickBot="1" x14ac:dyDescent="0.25">
      <c r="B36" s="6" t="s">
        <v>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2</v>
      </c>
      <c r="I36" s="23">
        <v>1</v>
      </c>
      <c r="J36" s="23">
        <v>1</v>
      </c>
      <c r="K36" s="23">
        <v>0</v>
      </c>
      <c r="L36" s="23">
        <v>0</v>
      </c>
      <c r="M36" s="14" t="str">
        <f t="shared" ref="M36:M52" si="7">IF(C36=0,"-",IF(H36=0,"-",(H36-C36)/C36))</f>
        <v>-</v>
      </c>
      <c r="N36" s="14" t="str">
        <f t="shared" si="3"/>
        <v>-</v>
      </c>
      <c r="O36" s="14" t="str">
        <f t="shared" si="4"/>
        <v>-</v>
      </c>
      <c r="P36" s="14" t="str">
        <f t="shared" si="5"/>
        <v>-</v>
      </c>
      <c r="Q36" s="14" t="str">
        <f t="shared" si="6"/>
        <v>-</v>
      </c>
    </row>
    <row r="37" spans="2:17" ht="20.100000000000001" customHeight="1" thickBot="1" x14ac:dyDescent="0.25">
      <c r="B37" s="6" t="s">
        <v>2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14" t="str">
        <f t="shared" si="7"/>
        <v>-</v>
      </c>
      <c r="N37" s="14" t="str">
        <f t="shared" si="3"/>
        <v>-</v>
      </c>
      <c r="O37" s="14" t="str">
        <f t="shared" si="4"/>
        <v>-</v>
      </c>
      <c r="P37" s="14" t="str">
        <f t="shared" si="5"/>
        <v>-</v>
      </c>
      <c r="Q37" s="14" t="str">
        <f t="shared" si="6"/>
        <v>-</v>
      </c>
    </row>
    <row r="38" spans="2:17" ht="20.100000000000001" customHeight="1" thickBot="1" x14ac:dyDescent="0.25">
      <c r="B38" s="6" t="s">
        <v>3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14" t="str">
        <f t="shared" si="7"/>
        <v>-</v>
      </c>
      <c r="N38" s="14" t="str">
        <f t="shared" si="3"/>
        <v>-</v>
      </c>
      <c r="O38" s="14" t="str">
        <f t="shared" si="4"/>
        <v>-</v>
      </c>
      <c r="P38" s="14" t="str">
        <f t="shared" si="5"/>
        <v>-</v>
      </c>
      <c r="Q38" s="14" t="str">
        <f t="shared" si="6"/>
        <v>-</v>
      </c>
    </row>
    <row r="39" spans="2:17" ht="20.100000000000001" customHeight="1" thickBot="1" x14ac:dyDescent="0.25">
      <c r="B39" s="6" t="s">
        <v>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14" t="str">
        <f t="shared" si="7"/>
        <v>-</v>
      </c>
      <c r="N39" s="14" t="str">
        <f t="shared" si="3"/>
        <v>-</v>
      </c>
      <c r="O39" s="14" t="str">
        <f t="shared" si="4"/>
        <v>-</v>
      </c>
      <c r="P39" s="14" t="str">
        <f t="shared" si="5"/>
        <v>-</v>
      </c>
      <c r="Q39" s="14" t="str">
        <f t="shared" si="6"/>
        <v>-</v>
      </c>
    </row>
    <row r="40" spans="2:17" ht="20.100000000000001" customHeight="1" thickBot="1" x14ac:dyDescent="0.25">
      <c r="B40" s="6" t="s">
        <v>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14" t="str">
        <f t="shared" si="7"/>
        <v>-</v>
      </c>
      <c r="N40" s="14" t="str">
        <f t="shared" si="3"/>
        <v>-</v>
      </c>
      <c r="O40" s="14" t="str">
        <f t="shared" si="4"/>
        <v>-</v>
      </c>
      <c r="P40" s="14" t="str">
        <f t="shared" si="5"/>
        <v>-</v>
      </c>
      <c r="Q40" s="14" t="str">
        <f t="shared" si="6"/>
        <v>-</v>
      </c>
    </row>
    <row r="41" spans="2:17" ht="20.100000000000001" customHeight="1" thickBot="1" x14ac:dyDescent="0.25">
      <c r="B41" s="6" t="s">
        <v>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14" t="str">
        <f t="shared" si="7"/>
        <v>-</v>
      </c>
      <c r="N41" s="14" t="str">
        <f t="shared" si="3"/>
        <v>-</v>
      </c>
      <c r="O41" s="14" t="str">
        <f t="shared" si="4"/>
        <v>-</v>
      </c>
      <c r="P41" s="14" t="str">
        <f t="shared" si="5"/>
        <v>-</v>
      </c>
      <c r="Q41" s="14" t="str">
        <f t="shared" si="6"/>
        <v>-</v>
      </c>
    </row>
    <row r="42" spans="2:17" ht="20.100000000000001" customHeight="1" thickBot="1" x14ac:dyDescent="0.25">
      <c r="B42" s="6" t="s">
        <v>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14" t="str">
        <f t="shared" si="7"/>
        <v>-</v>
      </c>
      <c r="N42" s="14" t="str">
        <f t="shared" si="3"/>
        <v>-</v>
      </c>
      <c r="O42" s="14" t="str">
        <f t="shared" si="4"/>
        <v>-</v>
      </c>
      <c r="P42" s="14" t="str">
        <f t="shared" si="5"/>
        <v>-</v>
      </c>
      <c r="Q42" s="14" t="str">
        <f t="shared" si="6"/>
        <v>-</v>
      </c>
    </row>
    <row r="43" spans="2:17" ht="20.100000000000001" customHeight="1" thickBot="1" x14ac:dyDescent="0.25">
      <c r="B43" s="6" t="s">
        <v>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14" t="str">
        <f t="shared" si="7"/>
        <v>-</v>
      </c>
      <c r="N43" s="14" t="str">
        <f t="shared" si="3"/>
        <v>-</v>
      </c>
      <c r="O43" s="14" t="str">
        <f t="shared" si="4"/>
        <v>-</v>
      </c>
      <c r="P43" s="14" t="str">
        <f t="shared" si="5"/>
        <v>-</v>
      </c>
      <c r="Q43" s="14" t="str">
        <f t="shared" si="6"/>
        <v>-</v>
      </c>
    </row>
    <row r="44" spans="2:17" ht="20.100000000000001" customHeight="1" thickBot="1" x14ac:dyDescent="0.25">
      <c r="B44" s="6" t="s">
        <v>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1</v>
      </c>
      <c r="I44" s="23">
        <v>1</v>
      </c>
      <c r="J44" s="23">
        <v>0</v>
      </c>
      <c r="K44" s="23">
        <v>0</v>
      </c>
      <c r="L44" s="23">
        <v>0</v>
      </c>
      <c r="M44" s="14" t="str">
        <f t="shared" si="7"/>
        <v>-</v>
      </c>
      <c r="N44" s="14" t="str">
        <f t="shared" si="3"/>
        <v>-</v>
      </c>
      <c r="O44" s="14" t="str">
        <f t="shared" si="4"/>
        <v>-</v>
      </c>
      <c r="P44" s="14" t="str">
        <f t="shared" si="5"/>
        <v>-</v>
      </c>
      <c r="Q44" s="14" t="str">
        <f t="shared" si="6"/>
        <v>-</v>
      </c>
    </row>
    <row r="45" spans="2:17" ht="20.100000000000001" customHeight="1" thickBot="1" x14ac:dyDescent="0.25">
      <c r="B45" s="6" t="s">
        <v>10</v>
      </c>
      <c r="C45" s="23">
        <v>1</v>
      </c>
      <c r="D45" s="23">
        <v>0</v>
      </c>
      <c r="E45" s="23">
        <v>1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14" t="str">
        <f t="shared" si="7"/>
        <v>-</v>
      </c>
      <c r="N45" s="14" t="str">
        <f t="shared" si="3"/>
        <v>-</v>
      </c>
      <c r="O45" s="14" t="str">
        <f t="shared" si="4"/>
        <v>-</v>
      </c>
      <c r="P45" s="14" t="str">
        <f t="shared" si="5"/>
        <v>-</v>
      </c>
      <c r="Q45" s="14" t="str">
        <f t="shared" si="6"/>
        <v>-</v>
      </c>
    </row>
    <row r="46" spans="2:17" ht="20.100000000000001" customHeight="1" thickBot="1" x14ac:dyDescent="0.25">
      <c r="B46" s="6" t="s">
        <v>11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14" t="str">
        <f t="shared" si="7"/>
        <v>-</v>
      </c>
      <c r="N46" s="14" t="str">
        <f t="shared" si="3"/>
        <v>-</v>
      </c>
      <c r="O46" s="14" t="str">
        <f t="shared" si="4"/>
        <v>-</v>
      </c>
      <c r="P46" s="14" t="str">
        <f t="shared" si="5"/>
        <v>-</v>
      </c>
      <c r="Q46" s="14" t="str">
        <f t="shared" si="6"/>
        <v>-</v>
      </c>
    </row>
    <row r="47" spans="2:17" ht="20.100000000000001" customHeight="1" thickBot="1" x14ac:dyDescent="0.25">
      <c r="B47" s="6" t="s">
        <v>12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14" t="str">
        <f t="shared" si="7"/>
        <v>-</v>
      </c>
      <c r="N47" s="14" t="str">
        <f t="shared" si="3"/>
        <v>-</v>
      </c>
      <c r="O47" s="14" t="str">
        <f t="shared" si="4"/>
        <v>-</v>
      </c>
      <c r="P47" s="14" t="str">
        <f t="shared" si="5"/>
        <v>-</v>
      </c>
      <c r="Q47" s="14" t="str">
        <f t="shared" si="6"/>
        <v>-</v>
      </c>
    </row>
    <row r="48" spans="2:17" ht="20.100000000000001" customHeight="1" thickBot="1" x14ac:dyDescent="0.25">
      <c r="B48" s="6" t="s">
        <v>13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14" t="str">
        <f t="shared" si="7"/>
        <v>-</v>
      </c>
      <c r="N48" s="14" t="str">
        <f t="shared" si="3"/>
        <v>-</v>
      </c>
      <c r="O48" s="14" t="str">
        <f t="shared" si="4"/>
        <v>-</v>
      </c>
      <c r="P48" s="14" t="str">
        <f t="shared" si="5"/>
        <v>-</v>
      </c>
      <c r="Q48" s="14" t="str">
        <f t="shared" si="6"/>
        <v>-</v>
      </c>
    </row>
    <row r="49" spans="2:17" ht="20.100000000000001" customHeight="1" thickBot="1" x14ac:dyDescent="0.25">
      <c r="B49" s="6" t="s">
        <v>14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14" t="str">
        <f t="shared" si="7"/>
        <v>-</v>
      </c>
      <c r="N49" s="14" t="str">
        <f t="shared" si="3"/>
        <v>-</v>
      </c>
      <c r="O49" s="14" t="str">
        <f t="shared" si="4"/>
        <v>-</v>
      </c>
      <c r="P49" s="14" t="str">
        <f t="shared" si="5"/>
        <v>-</v>
      </c>
      <c r="Q49" s="14" t="str">
        <f t="shared" si="6"/>
        <v>-</v>
      </c>
    </row>
    <row r="50" spans="2:17" ht="20.100000000000001" customHeight="1" thickBot="1" x14ac:dyDescent="0.25">
      <c r="B50" s="7" t="s">
        <v>15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14" t="str">
        <f t="shared" si="7"/>
        <v>-</v>
      </c>
      <c r="N50" s="14" t="str">
        <f t="shared" si="3"/>
        <v>-</v>
      </c>
      <c r="O50" s="14" t="str">
        <f t="shared" si="4"/>
        <v>-</v>
      </c>
      <c r="P50" s="14" t="str">
        <f t="shared" si="5"/>
        <v>-</v>
      </c>
      <c r="Q50" s="14" t="str">
        <f t="shared" si="6"/>
        <v>-</v>
      </c>
    </row>
    <row r="51" spans="2:17" ht="20.100000000000001" customHeight="1" thickBot="1" x14ac:dyDescent="0.25">
      <c r="B51" s="8" t="s">
        <v>16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14" t="str">
        <f t="shared" si="7"/>
        <v>-</v>
      </c>
      <c r="N51" s="14" t="str">
        <f t="shared" si="3"/>
        <v>-</v>
      </c>
      <c r="O51" s="14" t="str">
        <f t="shared" si="4"/>
        <v>-</v>
      </c>
      <c r="P51" s="14" t="str">
        <f t="shared" si="5"/>
        <v>-</v>
      </c>
      <c r="Q51" s="14" t="str">
        <f t="shared" si="6"/>
        <v>-</v>
      </c>
    </row>
    <row r="52" spans="2:17" ht="20.100000000000001" customHeight="1" thickBot="1" x14ac:dyDescent="0.25">
      <c r="B52" s="9" t="s">
        <v>17</v>
      </c>
      <c r="C52" s="12">
        <f>SUM(C35:C51)</f>
        <v>1</v>
      </c>
      <c r="D52" s="12">
        <f t="shared" ref="D52:L52" si="8">SUM(D35:D51)</f>
        <v>0</v>
      </c>
      <c r="E52" s="12">
        <f t="shared" si="8"/>
        <v>1</v>
      </c>
      <c r="F52" s="12">
        <f t="shared" si="8"/>
        <v>0</v>
      </c>
      <c r="G52" s="12">
        <f t="shared" si="8"/>
        <v>0</v>
      </c>
      <c r="H52" s="12">
        <f t="shared" si="8"/>
        <v>3</v>
      </c>
      <c r="I52" s="12">
        <f t="shared" si="8"/>
        <v>2</v>
      </c>
      <c r="J52" s="12">
        <f t="shared" si="8"/>
        <v>1</v>
      </c>
      <c r="K52" s="12">
        <f t="shared" si="8"/>
        <v>0</v>
      </c>
      <c r="L52" s="12">
        <f t="shared" si="8"/>
        <v>0</v>
      </c>
      <c r="M52" s="15">
        <f t="shared" si="7"/>
        <v>2</v>
      </c>
      <c r="N52" s="15" t="str">
        <f t="shared" si="3"/>
        <v>-</v>
      </c>
      <c r="O52" s="15">
        <f t="shared" si="4"/>
        <v>0</v>
      </c>
      <c r="P52" s="15" t="str">
        <f t="shared" si="5"/>
        <v>-</v>
      </c>
      <c r="Q52" s="15" t="str">
        <f t="shared" si="6"/>
        <v>-</v>
      </c>
    </row>
    <row r="53" spans="2:17" x14ac:dyDescent="0.2">
      <c r="C53" s="20"/>
      <c r="D53" s="20"/>
      <c r="E53" s="20"/>
      <c r="F53" s="20"/>
      <c r="G53" s="20"/>
      <c r="H53" s="20"/>
      <c r="I53" s="20"/>
      <c r="J53" s="20"/>
      <c r="K53" s="20"/>
      <c r="L53" s="20"/>
    </row>
  </sheetData>
  <mergeCells count="12">
    <mergeCell ref="C32:G32"/>
    <mergeCell ref="H32:L32"/>
    <mergeCell ref="M32:Q32"/>
    <mergeCell ref="C33:G33"/>
    <mergeCell ref="H33:L33"/>
    <mergeCell ref="M33:Q33"/>
    <mergeCell ref="C9:G9"/>
    <mergeCell ref="H9:L9"/>
    <mergeCell ref="M9:Q9"/>
    <mergeCell ref="C8:G8"/>
    <mergeCell ref="H8:L8"/>
    <mergeCell ref="M8:Q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Inicio</vt:lpstr>
      <vt:lpstr>Evolución Denuncias</vt:lpstr>
      <vt:lpstr>Evolución Renuncias</vt:lpstr>
      <vt:lpstr>Evolución Víctimas</vt:lpstr>
      <vt:lpstr>Evolución Órdenes y Medidas</vt:lpstr>
      <vt:lpstr>Personas Enjuiciadas</vt:lpstr>
      <vt:lpstr>Jdos Penal_Personas Enjuiciadas</vt:lpstr>
      <vt:lpstr>Jdos Penal_Sentencias</vt:lpstr>
      <vt:lpstr>Jdos Menores_Personas Enjuiciad</vt:lpstr>
      <vt:lpstr>Jdos Menores_Sentencias</vt:lpstr>
      <vt:lpstr>Jdos Guardia_Asuntos</vt:lpstr>
      <vt:lpstr>Jdos Guardia_Órdenes Protección</vt:lpstr>
      <vt:lpstr>Audiencias_Pers Enjuiciadas</vt:lpstr>
      <vt:lpstr>Audiencias_Sentencias</vt:lpstr>
      <vt:lpstr>Audiencias_Pers Enjuic por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cp:lastPrinted>2019-09-06T09:56:12Z</cp:lastPrinted>
  <dcterms:created xsi:type="dcterms:W3CDTF">2018-12-11T12:27:19Z</dcterms:created>
  <dcterms:modified xsi:type="dcterms:W3CDTF">2026-10-21T07:26:07Z</dcterms:modified>
</cp:coreProperties>
</file>